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AC\Desktop\SDG\SDG's_2024\SDG-8\Account\"/>
    </mc:Choice>
  </mc:AlternateContent>
  <xr:revisionPtr revIDLastSave="0" documentId="13_ncr:1_{02533F76-412D-42EC-A58E-8734F249A3E5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Summary" sheetId="10" r:id="rId1"/>
    <sheet name="Sheet4" sheetId="28" r:id="rId2"/>
    <sheet name="Grouping PNL 21-22" sheetId="25" r:id="rId3"/>
    <sheet name="INCOME &amp; EXP" sheetId="26" r:id="rId4"/>
    <sheet name="Overall Trial 22-23R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#N/A</definedName>
    <definedName name="\Q">#N/A</definedName>
    <definedName name="\r">#REF!</definedName>
    <definedName name="\s">#REF!</definedName>
    <definedName name="\t">#REF!</definedName>
    <definedName name="\u">#REF!</definedName>
    <definedName name="\w">#REF!</definedName>
    <definedName name="\x">#REF!</definedName>
    <definedName name="\z">#REF!</definedName>
    <definedName name="_.Next">[1]鋳造価格!#REF!</definedName>
    <definedName name="___DVC2">[2]BOM!#REF!</definedName>
    <definedName name="___GPR1">'[3]Furniture '!_xlbgnm.GPR1</definedName>
    <definedName name="___GPR10">'[3]Furniture '!_xlbgnm.GPR10</definedName>
    <definedName name="___GPR11">'[3]Furniture '!_xlbgnm.GPR11</definedName>
    <definedName name="___GPR12">'[3]Furniture '!_xlbgnm.GPR12</definedName>
    <definedName name="___GPR13">'[3]Furniture '!_xlbgnm.GPR13</definedName>
    <definedName name="___GPR14">'[3]Furniture '!_xlbgnm.GPR14</definedName>
    <definedName name="___GPR15">'[3]Furniture '!_xlbgnm.GPR15</definedName>
    <definedName name="___GPR16">'[3]Furniture '!_xlbgnm.GPR16</definedName>
    <definedName name="___GPR17">'[3]Furniture '!_xlbgnm.GPR17</definedName>
    <definedName name="___GPR18">'[3]Furniture '!_xlbgnm.GPR18</definedName>
    <definedName name="___GPR19">'[3]Furniture '!_xlbgnm.GPR19</definedName>
    <definedName name="___GPR2">'[3]Furniture '!_xlbgnm.GPR2</definedName>
    <definedName name="___GPR20">'[3]Furniture '!_xlbgnm.GPR20</definedName>
    <definedName name="___GPR21">'[3]Furniture '!_xlbgnm.GPR21</definedName>
    <definedName name="___GPR22">'[3]Furniture '!_xlbgnm.GPR22</definedName>
    <definedName name="___GPR23">'[3]Furniture '!_xlbgnm.GPR23</definedName>
    <definedName name="___GPR24">'[3]Furniture '!_xlbgnm.GPR24</definedName>
    <definedName name="___GPR25">'[3]Furniture '!_xlbgnm.GPR25</definedName>
    <definedName name="___GPR26">'[3]Furniture '!_xlbgnm.GPR26</definedName>
    <definedName name="___GPR27">'[3]Furniture '!_xlbgnm.GPR27</definedName>
    <definedName name="___GPR28">'[3]Furniture '!_xlbgnm.GPR28</definedName>
    <definedName name="___GPR3">'[3]Furniture '!_xlbgnm.GPR3</definedName>
    <definedName name="___GPR4">'[3]Furniture '!_xlbgnm.GPR4</definedName>
    <definedName name="___GPR5">'[3]Furniture '!_xlbgnm.GPR5</definedName>
    <definedName name="___GPR6">'[3]Furniture '!_xlbgnm.GPR6</definedName>
    <definedName name="___GPR7">'[3]Furniture '!_xlbgnm.GPR7</definedName>
    <definedName name="___GPR8">'[3]Furniture '!_xlbgnm.GPR8</definedName>
    <definedName name="___GPR9">'[3]Furniture '!_xlbgnm.GPR9</definedName>
    <definedName name="___GPT1">'[3]Furniture '!_xlbgnm.GPT1</definedName>
    <definedName name="___GPT10">'[3]Furniture '!_xlbgnm.GPT10</definedName>
    <definedName name="___GPT11">'[3]Furniture '!_xlbgnm.GPT11</definedName>
    <definedName name="___GPT12">'[3]Furniture '!_xlbgnm.GPT12</definedName>
    <definedName name="___GPT13">'[3]Furniture '!_xlbgnm.GPT13</definedName>
    <definedName name="___GPT14">'[3]Furniture '!_xlbgnm.GPT14</definedName>
    <definedName name="___GPT15">'[3]Furniture '!_xlbgnm.GPT15</definedName>
    <definedName name="___GPT16">'[3]Furniture '!_xlbgnm.GPT16</definedName>
    <definedName name="___GPT17">'[3]Furniture '!_xlbgnm.GPT17</definedName>
    <definedName name="___GPT18">'[3]Furniture '!_xlbgnm.GPT18</definedName>
    <definedName name="___GPT19">'[3]Furniture '!_xlbgnm.GPT19</definedName>
    <definedName name="___GPT2">'[3]Furniture '!_xlbgnm.GPT2</definedName>
    <definedName name="___GPT20">'[3]Furniture '!_xlbgnm.GPT20</definedName>
    <definedName name="___GPT21">'[3]Furniture '!_xlbgnm.GPT21</definedName>
    <definedName name="___GPT22">'[3]Furniture '!_xlbgnm.GPT22</definedName>
    <definedName name="___GPT23">'[3]Furniture '!_xlbgnm.GPT23</definedName>
    <definedName name="___GPT24">'[3]Furniture '!_xlbgnm.GPT24</definedName>
    <definedName name="___GPT25">'[3]Furniture '!_xlbgnm.GPT25</definedName>
    <definedName name="___GPT26">'[3]Furniture '!_xlbgnm.GPT26</definedName>
    <definedName name="___GPT27">'[3]Furniture '!_xlbgnm.GPT27</definedName>
    <definedName name="___GPT28">'[3]Furniture '!_xlbgnm.GPT28</definedName>
    <definedName name="___GPT29">'[3]Furniture '!_xlbgnm.GPT29</definedName>
    <definedName name="___GPT3">'[3]Furniture '!_xlbgnm.GPT3</definedName>
    <definedName name="___GPT30">'[3]Furniture '!_xlbgnm.GPT30</definedName>
    <definedName name="___GPT4">'[3]Furniture '!_xlbgnm.GPT4</definedName>
    <definedName name="___GPT5">'[3]Furniture '!_xlbgnm.GPT5</definedName>
    <definedName name="___GPT6">'[3]Furniture '!_xlbgnm.GPT6</definedName>
    <definedName name="___GPT7">'[3]Furniture '!_xlbgnm.GPT7</definedName>
    <definedName name="___GPT8">'[3]Furniture '!_xlbgnm.GPT8</definedName>
    <definedName name="___GPT9">'[3]Furniture '!_xlbgnm.GPT9</definedName>
    <definedName name="___INDEX_SHEET___ASAP_Utilities">#REF!</definedName>
    <definedName name="___Inm1">'[3]Furniture '!_xlbgnm.Inm1</definedName>
    <definedName name="___Inm10">'[3]Furniture '!_xlbgnm.Inm10</definedName>
    <definedName name="___Inm2">'[3]Furniture '!_xlbgnm.Inm2</definedName>
    <definedName name="___Inm3">'[3]Furniture '!_xlbgnm.Inm3</definedName>
    <definedName name="___Inm4">'[3]Furniture '!_xlbgnm.Inm4</definedName>
    <definedName name="___Inm5">'[3]Furniture '!_xlbgnm.Inm5</definedName>
    <definedName name="___Inm6">'[3]Furniture '!_xlbgnm.Inm6</definedName>
    <definedName name="___Inm7">'[3]Furniture '!_xlbgnm.Inm7</definedName>
    <definedName name="___Inm8">'[3]Furniture '!_xlbgnm.Inm8</definedName>
    <definedName name="___Inm9">'[3]Furniture '!_xlbgnm.Inm9</definedName>
    <definedName name="___Int1">'[3]Furniture '!_xlbgnm.Int1</definedName>
    <definedName name="___Int10">'[3]Furniture '!_xlbgnm.Int10</definedName>
    <definedName name="___Int11">'[3]Furniture '!_xlbgnm.Int11</definedName>
    <definedName name="___Int12">'[3]Furniture '!_xlbgnm.Int12</definedName>
    <definedName name="___Int13">'[3]Furniture '!_xlbgnm.Int13</definedName>
    <definedName name="___Int14">'[3]Furniture '!_xlbgnm.Int14</definedName>
    <definedName name="___Int15">'[3]Furniture '!_xlbgnm.Int15</definedName>
    <definedName name="___Int16">'[3]Furniture '!_xlbgnm.Int16</definedName>
    <definedName name="___Int17">'[3]Furniture '!_xlbgnm.Int17</definedName>
    <definedName name="___Int18">'[3]Furniture '!_xlbgnm.Int18</definedName>
    <definedName name="___Int19">'[3]Furniture '!_xlbgnm.Int19</definedName>
    <definedName name="___Int2">'[3]Furniture '!_xlbgnm.Int2</definedName>
    <definedName name="___Int20">'[3]Furniture '!_xlbgnm.Int20</definedName>
    <definedName name="___Int21">'[3]Furniture '!_xlbgnm.Int21</definedName>
    <definedName name="___Int3">'[3]Furniture '!_xlbgnm.Int3</definedName>
    <definedName name="___Int4">'[3]Furniture '!_xlbgnm.Int4</definedName>
    <definedName name="___Int5">'[3]Furniture '!_xlbgnm.Int5</definedName>
    <definedName name="___Int6">'[3]Furniture '!_xlbgnm.Int6</definedName>
    <definedName name="___Int7">'[3]Furniture '!_xlbgnm.Int7</definedName>
    <definedName name="___Int8">'[3]Furniture '!_xlbgnm.Int8</definedName>
    <definedName name="___Int9">'[3]Furniture '!_xlbgnm.Int9</definedName>
    <definedName name="___no1">#REF!</definedName>
    <definedName name="___no2">#REF!</definedName>
    <definedName name="___no3">#REF!</definedName>
    <definedName name="___no4">#REF!</definedName>
    <definedName name="___no5">#REF!</definedName>
    <definedName name="___Pr1">'[3]Furniture '!_xlbgnm.Pr1</definedName>
    <definedName name="___Pr10">'[3]Furniture '!_xlbgnm.Pr10</definedName>
    <definedName name="___Pr11">'[3]Furniture '!_xlbgnm.Pr11</definedName>
    <definedName name="___Pr12">'[3]Furniture '!_xlbgnm.Pr12</definedName>
    <definedName name="___Pr13">'[3]Furniture '!_xlbgnm.Pr13</definedName>
    <definedName name="___Pr14">'[3]Furniture '!_xlbgnm.Pr14</definedName>
    <definedName name="___Pr15">'[3]Furniture '!_xlbgnm.Pr15</definedName>
    <definedName name="___Pr16">'[3]Furniture '!_xlbgnm.Pr16</definedName>
    <definedName name="___Pr17">'[3]Furniture '!_xlbgnm.Pr17</definedName>
    <definedName name="___Pr18">'[3]Furniture '!_xlbgnm.Pr18</definedName>
    <definedName name="___Pr19">'[3]Furniture '!_xlbgnm.Pr19</definedName>
    <definedName name="___Pr2">'[3]Furniture '!_xlbgnm.Pr2</definedName>
    <definedName name="___Pr20">'[3]Furniture '!_xlbgnm.Pr20</definedName>
    <definedName name="___Pr21">'[3]Furniture '!_xlbgnm.Pr21</definedName>
    <definedName name="___Pr22">'[3]Furniture '!_xlbgnm.Pr22</definedName>
    <definedName name="___Pr23">'[3]Furniture '!_xlbgnm.Pr23</definedName>
    <definedName name="___Pr24">'[3]Furniture '!_xlbgnm.Pr24</definedName>
    <definedName name="___Pr25">'[3]Furniture '!_xlbgnm.Pr25</definedName>
    <definedName name="___Pr26">'[3]Furniture '!_xlbgnm.Pr26</definedName>
    <definedName name="___Pr27">'[3]Furniture '!_xlbgnm.Pr27</definedName>
    <definedName name="___Pr28">'[3]Furniture '!_xlbgnm.Pr28</definedName>
    <definedName name="___Pr29">'[3]Furniture '!_xlbgnm.Pr29</definedName>
    <definedName name="___Pr3">'[3]Furniture '!_xlbgnm.Pr3</definedName>
    <definedName name="___Pr30">'[3]Furniture '!_xlbgnm.Pr30</definedName>
    <definedName name="___Pr4">'[3]Furniture '!_xlbgnm.Pr4</definedName>
    <definedName name="___Pr5">'[3]Furniture '!_xlbgnm.Pr5</definedName>
    <definedName name="___Pr6">'[3]Furniture '!_xlbgnm.Pr6</definedName>
    <definedName name="___Pr7">'[3]Furniture '!_xlbgnm.Pr7</definedName>
    <definedName name="___Pr8">'[3]Furniture '!_xlbgnm.Pr8</definedName>
    <definedName name="___Pr9">'[3]Furniture '!_xlbgnm.Pr9</definedName>
    <definedName name="___QTY2">[2]BOM!#REF!</definedName>
    <definedName name="___Ren1">'[3]Furniture '!_xlbgnm.Ren1</definedName>
    <definedName name="___Ren10">'[3]Furniture '!_xlbgnm.Ren10</definedName>
    <definedName name="___Ren11">'[3]Furniture '!_xlbgnm.Ren11</definedName>
    <definedName name="___Ren12">'[3]Furniture '!_xlbgnm.Ren12</definedName>
    <definedName name="___Ren2">'[3]Furniture '!_xlbgnm.Ren2</definedName>
    <definedName name="___Ren3">'[3]Furniture '!_xlbgnm.Ren3</definedName>
    <definedName name="___Ren4">'[3]Furniture '!_xlbgnm.Ren4</definedName>
    <definedName name="___Ren5">'[3]Furniture '!_xlbgnm.Ren5</definedName>
    <definedName name="___Ren6">'[3]Furniture '!_xlbgnm.Ren6</definedName>
    <definedName name="___Ren7">'[3]Furniture '!_xlbgnm.Ren7</definedName>
    <definedName name="___Ren8">'[3]Furniture '!_xlbgnm.Ren8</definedName>
    <definedName name="___Ren9">'[3]Furniture '!_xlbgnm.Ren9</definedName>
    <definedName name="___T1">'[3]Furniture '!_xlbgnm.T1</definedName>
    <definedName name="___tan1">'[3]Furniture '!_xlbgnm.tan1</definedName>
    <definedName name="___tan10">'[3]Furniture '!_xlbgnm.tan10</definedName>
    <definedName name="___tan11">'[3]Furniture '!_xlbgnm.tan11</definedName>
    <definedName name="___tan12">'[3]Furniture '!_xlbgnm.tan12</definedName>
    <definedName name="___tan13">'[3]Furniture '!_xlbgnm.tan13</definedName>
    <definedName name="___tan2">'[3]Furniture '!_xlbgnm.tan2</definedName>
    <definedName name="___tan3">'[3]Furniture '!_xlbgnm.tan3</definedName>
    <definedName name="___tan4">'[3]Furniture '!_xlbgnm.tan4</definedName>
    <definedName name="___tan5">'[3]Furniture '!_xlbgnm.tan5</definedName>
    <definedName name="___tan6">'[3]Furniture '!_xlbgnm.tan6</definedName>
    <definedName name="___tan7">'[3]Furniture '!_xlbgnm.tan7</definedName>
    <definedName name="___tan8">'[3]Furniture '!_xlbgnm.tan8</definedName>
    <definedName name="___tan9">'[3]Furniture '!_xlbgnm.tan9</definedName>
    <definedName name="__123Graph_A" hidden="1">[4]HOU143A!$D$10:$D$34</definedName>
    <definedName name="__123Graph_X" hidden="1">[4]HOU143A!$B$10:$B$34</definedName>
    <definedName name="__DAY2">#REF!</definedName>
    <definedName name="__DVC2">[2]BOM!#REF!</definedName>
    <definedName name="__GPR1">#N/A</definedName>
    <definedName name="__GPR10">#N/A</definedName>
    <definedName name="__GPR11">#N/A</definedName>
    <definedName name="__GPR12">#N/A</definedName>
    <definedName name="__GPR13">#N/A</definedName>
    <definedName name="__GPR14">#N/A</definedName>
    <definedName name="__GPR15">#N/A</definedName>
    <definedName name="__GPR16">#N/A</definedName>
    <definedName name="__GPR17">#N/A</definedName>
    <definedName name="__GPR18">#N/A</definedName>
    <definedName name="__GPR19">#N/A</definedName>
    <definedName name="__GPR2">#N/A</definedName>
    <definedName name="__GPR20">#N/A</definedName>
    <definedName name="__GPR21">#N/A</definedName>
    <definedName name="__GPR22">#N/A</definedName>
    <definedName name="__GPR23">#N/A</definedName>
    <definedName name="__GPR24">#N/A</definedName>
    <definedName name="__GPR25">#N/A</definedName>
    <definedName name="__GPR26">#N/A</definedName>
    <definedName name="__GPR27">#N/A</definedName>
    <definedName name="__GPR28">#N/A</definedName>
    <definedName name="__GPR3">#N/A</definedName>
    <definedName name="__GPR4">#N/A</definedName>
    <definedName name="__GPR5">#N/A</definedName>
    <definedName name="__GPR6">#N/A</definedName>
    <definedName name="__GPR7">#N/A</definedName>
    <definedName name="__GPR8">#N/A</definedName>
    <definedName name="__GPR9">#N/A</definedName>
    <definedName name="__GPT1">#N/A</definedName>
    <definedName name="__GPT10">#N/A</definedName>
    <definedName name="__GPT11">#N/A</definedName>
    <definedName name="__GPT12">#N/A</definedName>
    <definedName name="__GPT13">#N/A</definedName>
    <definedName name="__GPT14">#N/A</definedName>
    <definedName name="__GPT15">#N/A</definedName>
    <definedName name="__GPT16">#N/A</definedName>
    <definedName name="__GPT17">#N/A</definedName>
    <definedName name="__GPT18">#N/A</definedName>
    <definedName name="__GPT19">#N/A</definedName>
    <definedName name="__GPT2">#N/A</definedName>
    <definedName name="__GPT20">#N/A</definedName>
    <definedName name="__GPT21">#N/A</definedName>
    <definedName name="__GPT22">#N/A</definedName>
    <definedName name="__GPT23">#N/A</definedName>
    <definedName name="__GPT24">#N/A</definedName>
    <definedName name="__GPT25">#N/A</definedName>
    <definedName name="__GPT26">#N/A</definedName>
    <definedName name="__GPT27">#N/A</definedName>
    <definedName name="__GPT28">#N/A</definedName>
    <definedName name="__GPT29">#N/A</definedName>
    <definedName name="__GPT3">#N/A</definedName>
    <definedName name="__GPT30">#N/A</definedName>
    <definedName name="__GPT4">#N/A</definedName>
    <definedName name="__GPT5">#N/A</definedName>
    <definedName name="__GPT6">#N/A</definedName>
    <definedName name="__GPT7">#N/A</definedName>
    <definedName name="__GPT8">#N/A</definedName>
    <definedName name="__GPT9">#N/A</definedName>
    <definedName name="__Inm1">#N/A</definedName>
    <definedName name="__Inm10">#N/A</definedName>
    <definedName name="__Inm2">#N/A</definedName>
    <definedName name="__Inm3">#N/A</definedName>
    <definedName name="__Inm4">#N/A</definedName>
    <definedName name="__Inm5">#N/A</definedName>
    <definedName name="__Inm6">#N/A</definedName>
    <definedName name="__Inm7">#N/A</definedName>
    <definedName name="__Inm8">#N/A</definedName>
    <definedName name="__Inm9">#N/A</definedName>
    <definedName name="__Int1">#N/A</definedName>
    <definedName name="__Int10">#N/A</definedName>
    <definedName name="__Int11">#N/A</definedName>
    <definedName name="__Int12">#N/A</definedName>
    <definedName name="__Int13">#N/A</definedName>
    <definedName name="__Int14">#N/A</definedName>
    <definedName name="__Int15">#N/A</definedName>
    <definedName name="__Int16">#N/A</definedName>
    <definedName name="__Int17">#N/A</definedName>
    <definedName name="__Int18">#N/A</definedName>
    <definedName name="__Int19">#N/A</definedName>
    <definedName name="__Int2">#N/A</definedName>
    <definedName name="__Int20">#N/A</definedName>
    <definedName name="__Int21">#N/A</definedName>
    <definedName name="__Int3">#N/A</definedName>
    <definedName name="__Int4">#N/A</definedName>
    <definedName name="__Int5">#N/A</definedName>
    <definedName name="__Int6">#N/A</definedName>
    <definedName name="__Int7">#N/A</definedName>
    <definedName name="__Int8">#N/A</definedName>
    <definedName name="__Int9">#N/A</definedName>
    <definedName name="__no1">#REF!</definedName>
    <definedName name="__no2">#REF!</definedName>
    <definedName name="__no3">#REF!</definedName>
    <definedName name="__no4">#REF!</definedName>
    <definedName name="__no5">#REF!</definedName>
    <definedName name="__Pr1">#N/A</definedName>
    <definedName name="__Pr10">#N/A</definedName>
    <definedName name="__Pr11">#N/A</definedName>
    <definedName name="__Pr12">#N/A</definedName>
    <definedName name="__Pr13">#N/A</definedName>
    <definedName name="__Pr14">#N/A</definedName>
    <definedName name="__Pr15">#N/A</definedName>
    <definedName name="__Pr16">#N/A</definedName>
    <definedName name="__Pr17">#N/A</definedName>
    <definedName name="__Pr18">#N/A</definedName>
    <definedName name="__Pr19">#N/A</definedName>
    <definedName name="__Pr2">#N/A</definedName>
    <definedName name="__Pr20">#N/A</definedName>
    <definedName name="__Pr21">#N/A</definedName>
    <definedName name="__Pr22">#N/A</definedName>
    <definedName name="__Pr23">#N/A</definedName>
    <definedName name="__Pr24">#N/A</definedName>
    <definedName name="__Pr25">#N/A</definedName>
    <definedName name="__Pr26">#N/A</definedName>
    <definedName name="__Pr27">#N/A</definedName>
    <definedName name="__Pr28">#N/A</definedName>
    <definedName name="__Pr29">#N/A</definedName>
    <definedName name="__Pr3">#N/A</definedName>
    <definedName name="__Pr30">#N/A</definedName>
    <definedName name="__Pr4">#N/A</definedName>
    <definedName name="__Pr5">#N/A</definedName>
    <definedName name="__Pr6">#N/A</definedName>
    <definedName name="__Pr7">#N/A</definedName>
    <definedName name="__Pr8">#N/A</definedName>
    <definedName name="__Pr9">#N/A</definedName>
    <definedName name="__QTY2">[2]BOM!#REF!</definedName>
    <definedName name="__Ren1">#N/A</definedName>
    <definedName name="__Ren10">#N/A</definedName>
    <definedName name="__Ren11">#N/A</definedName>
    <definedName name="__Ren12">#N/A</definedName>
    <definedName name="__Ren2">#N/A</definedName>
    <definedName name="__Ren3">#N/A</definedName>
    <definedName name="__Ren4">#N/A</definedName>
    <definedName name="__Ren5">#N/A</definedName>
    <definedName name="__Ren6">#N/A</definedName>
    <definedName name="__Ren7">#N/A</definedName>
    <definedName name="__Ren8">#N/A</definedName>
    <definedName name="__Ren9">#N/A</definedName>
    <definedName name="__T1">#N/A</definedName>
    <definedName name="__tan1">#N/A</definedName>
    <definedName name="__tan10">#N/A</definedName>
    <definedName name="__tan11">#N/A</definedName>
    <definedName name="__tan12">#N/A</definedName>
    <definedName name="__tan13">#N/A</definedName>
    <definedName name="__tan2">#N/A</definedName>
    <definedName name="__tan3">#N/A</definedName>
    <definedName name="__tan4">#N/A</definedName>
    <definedName name="__tan5">#N/A</definedName>
    <definedName name="__tan6">#N/A</definedName>
    <definedName name="__tan7">#N/A</definedName>
    <definedName name="__tan8">#N/A</definedName>
    <definedName name="__tan9">#N/A</definedName>
    <definedName name="__TBL1">#REF!</definedName>
    <definedName name="__TBL2">#N/A</definedName>
    <definedName name="_1">#N/A</definedName>
    <definedName name="_1_????">'[5]????'!#REF!</definedName>
    <definedName name="_155___1702">'[6]PE CHARGES'!#REF!</definedName>
    <definedName name="_155___1703">'[6]PE CHARGES'!#REF!</definedName>
    <definedName name="_155___1704">'[6]PE CHARGES'!#REF!</definedName>
    <definedName name="_1AUS__REC">#REF!</definedName>
    <definedName name="_2">#REF!</definedName>
    <definedName name="_2_??折旧日">'[5]????'!$B$2</definedName>
    <definedName name="_2017_Batch">#REF!</definedName>
    <definedName name="_2018_Batch">#REF!</definedName>
    <definedName name="_2019_Batch">#REF!</definedName>
    <definedName name="_2USD_REC">#REF!</definedName>
    <definedName name="_3">#REF!</definedName>
    <definedName name="_3AUS__REC">#REF!</definedName>
    <definedName name="_4">#REF!</definedName>
    <definedName name="_4USD_REC">#REF!</definedName>
    <definedName name="_DAY2">#REF!</definedName>
    <definedName name="_DVC2">[2]BOM!#REF!</definedName>
    <definedName name="_Fill" hidden="1">[7]MEERUT!#REF!</definedName>
    <definedName name="_xlnm._FilterDatabase" localSheetId="2" hidden="1">'Grouping PNL 21-22'!$A$2:$I$279</definedName>
    <definedName name="_xlnm._FilterDatabase" localSheetId="4" hidden="1">'Overall Trial 22-23R'!$A$7:$N$1185</definedName>
    <definedName name="_GPR1">#N/A</definedName>
    <definedName name="_GPR10">#N/A</definedName>
    <definedName name="_GPR11">#N/A</definedName>
    <definedName name="_GPR12">#N/A</definedName>
    <definedName name="_GPR13">#N/A</definedName>
    <definedName name="_GPR14">#N/A</definedName>
    <definedName name="_GPR15">#N/A</definedName>
    <definedName name="_GPR16">#N/A</definedName>
    <definedName name="_GPR17">#N/A</definedName>
    <definedName name="_GPR18">#N/A</definedName>
    <definedName name="_GPR19">#N/A</definedName>
    <definedName name="_GPR2">#N/A</definedName>
    <definedName name="_GPR20">#N/A</definedName>
    <definedName name="_GPR21">#N/A</definedName>
    <definedName name="_GPR22">#N/A</definedName>
    <definedName name="_GPR23">#N/A</definedName>
    <definedName name="_GPR24">#N/A</definedName>
    <definedName name="_GPR25">#N/A</definedName>
    <definedName name="_GPR26">#N/A</definedName>
    <definedName name="_GPR27">#N/A</definedName>
    <definedName name="_GPR28">#N/A</definedName>
    <definedName name="_GPR3">#N/A</definedName>
    <definedName name="_GPR4">#N/A</definedName>
    <definedName name="_GPR5">#N/A</definedName>
    <definedName name="_GPR6">#N/A</definedName>
    <definedName name="_GPR7">#N/A</definedName>
    <definedName name="_GPR8">#N/A</definedName>
    <definedName name="_GPR9">#N/A</definedName>
    <definedName name="_GPT1">#N/A</definedName>
    <definedName name="_GPT10">#N/A</definedName>
    <definedName name="_GPT11">#N/A</definedName>
    <definedName name="_GPT12">#N/A</definedName>
    <definedName name="_GPT13">#N/A</definedName>
    <definedName name="_GPT14">#N/A</definedName>
    <definedName name="_GPT15">#N/A</definedName>
    <definedName name="_GPT16">#N/A</definedName>
    <definedName name="_GPT17">#N/A</definedName>
    <definedName name="_GPT18">#N/A</definedName>
    <definedName name="_GPT19">#N/A</definedName>
    <definedName name="_GPT2">#N/A</definedName>
    <definedName name="_GPT20">#N/A</definedName>
    <definedName name="_GPT21">#N/A</definedName>
    <definedName name="_GPT22">#N/A</definedName>
    <definedName name="_GPT23">#N/A</definedName>
    <definedName name="_GPT24">#N/A</definedName>
    <definedName name="_GPT25">#N/A</definedName>
    <definedName name="_GPT26">#N/A</definedName>
    <definedName name="_GPT27">#N/A</definedName>
    <definedName name="_GPT28">#N/A</definedName>
    <definedName name="_GPT29">#N/A</definedName>
    <definedName name="_GPT3">#N/A</definedName>
    <definedName name="_GPT30">#N/A</definedName>
    <definedName name="_GPT4">#N/A</definedName>
    <definedName name="_GPT5">#N/A</definedName>
    <definedName name="_GPT6">#N/A</definedName>
    <definedName name="_GPT7">#N/A</definedName>
    <definedName name="_GPT8">#N/A</definedName>
    <definedName name="_GPT9">#N/A</definedName>
    <definedName name="_Inm1">#N/A</definedName>
    <definedName name="_Inm10">#N/A</definedName>
    <definedName name="_Inm2">#N/A</definedName>
    <definedName name="_Inm3">#N/A</definedName>
    <definedName name="_Inm4">#N/A</definedName>
    <definedName name="_Inm5">#N/A</definedName>
    <definedName name="_Inm6">#N/A</definedName>
    <definedName name="_Inm7">#N/A</definedName>
    <definedName name="_Inm8">#N/A</definedName>
    <definedName name="_Inm9">#N/A</definedName>
    <definedName name="_Int1">#N/A</definedName>
    <definedName name="_Int10">#N/A</definedName>
    <definedName name="_Int11">#N/A</definedName>
    <definedName name="_Int12">#N/A</definedName>
    <definedName name="_Int13">#N/A</definedName>
    <definedName name="_Int14">#N/A</definedName>
    <definedName name="_Int15">#N/A</definedName>
    <definedName name="_Int16">#N/A</definedName>
    <definedName name="_Int17">#N/A</definedName>
    <definedName name="_Int18">#N/A</definedName>
    <definedName name="_Int19">#N/A</definedName>
    <definedName name="_Int2">#N/A</definedName>
    <definedName name="_Int20">#N/A</definedName>
    <definedName name="_Int21">#N/A</definedName>
    <definedName name="_Int3">#N/A</definedName>
    <definedName name="_Int4">#N/A</definedName>
    <definedName name="_Int5">#N/A</definedName>
    <definedName name="_Int6">#N/A</definedName>
    <definedName name="_Int7">#N/A</definedName>
    <definedName name="_Int8">#N/A</definedName>
    <definedName name="_Int9">#N/A</definedName>
    <definedName name="_Key1" hidden="1">#REF!</definedName>
    <definedName name="_Key2" hidden="1">#REF!</definedName>
    <definedName name="_no1">#REF!</definedName>
    <definedName name="_no2">#REF!</definedName>
    <definedName name="_no3">#REF!</definedName>
    <definedName name="_no4">#REF!</definedName>
    <definedName name="_no5">#REF!</definedName>
    <definedName name="_Order1" hidden="1">255</definedName>
    <definedName name="_Order2" hidden="1">255</definedName>
    <definedName name="_Pr1">#N/A</definedName>
    <definedName name="_Pr10">#N/A</definedName>
    <definedName name="_Pr11">#N/A</definedName>
    <definedName name="_Pr12">#N/A</definedName>
    <definedName name="_Pr13">#N/A</definedName>
    <definedName name="_Pr14">#N/A</definedName>
    <definedName name="_Pr15">#N/A</definedName>
    <definedName name="_Pr16">#N/A</definedName>
    <definedName name="_Pr17">#N/A</definedName>
    <definedName name="_Pr18">#N/A</definedName>
    <definedName name="_Pr19">#N/A</definedName>
    <definedName name="_Pr2">#N/A</definedName>
    <definedName name="_Pr20">#N/A</definedName>
    <definedName name="_Pr21">#N/A</definedName>
    <definedName name="_Pr22">#N/A</definedName>
    <definedName name="_Pr23">#N/A</definedName>
    <definedName name="_Pr24">#N/A</definedName>
    <definedName name="_Pr25">#N/A</definedName>
    <definedName name="_Pr26">#N/A</definedName>
    <definedName name="_Pr27">#N/A</definedName>
    <definedName name="_Pr28">#N/A</definedName>
    <definedName name="_Pr29">#N/A</definedName>
    <definedName name="_Pr3">#N/A</definedName>
    <definedName name="_Pr30">#N/A</definedName>
    <definedName name="_Pr4">#N/A</definedName>
    <definedName name="_Pr5">#N/A</definedName>
    <definedName name="_Pr6">#N/A</definedName>
    <definedName name="_Pr7">#N/A</definedName>
    <definedName name="_Pr8">#N/A</definedName>
    <definedName name="_Pr9">#N/A</definedName>
    <definedName name="_QTY2">[2]BOM!#REF!</definedName>
    <definedName name="_Regression_Int" hidden="1">1</definedName>
    <definedName name="_Ren1">#N/A</definedName>
    <definedName name="_Ren10">#N/A</definedName>
    <definedName name="_Ren11">#N/A</definedName>
    <definedName name="_Ren12">#N/A</definedName>
    <definedName name="_Ren2">#N/A</definedName>
    <definedName name="_Ren3">#N/A</definedName>
    <definedName name="_Ren4">#N/A</definedName>
    <definedName name="_Ren5">#N/A</definedName>
    <definedName name="_Ren6">#N/A</definedName>
    <definedName name="_Ren7">#N/A</definedName>
    <definedName name="_Ren8">#N/A</definedName>
    <definedName name="_Ren9">#N/A</definedName>
    <definedName name="_Sort" hidden="1">#REF!</definedName>
    <definedName name="_T1">#N/A</definedName>
    <definedName name="_tan1">#N/A</definedName>
    <definedName name="_tan10">#N/A</definedName>
    <definedName name="_tan11">#N/A</definedName>
    <definedName name="_tan12">#N/A</definedName>
    <definedName name="_tan13">#N/A</definedName>
    <definedName name="_tan2">#N/A</definedName>
    <definedName name="_tan3">#N/A</definedName>
    <definedName name="_tan4">#N/A</definedName>
    <definedName name="_tan5">#N/A</definedName>
    <definedName name="_tan6">#N/A</definedName>
    <definedName name="_tan7">#N/A</definedName>
    <definedName name="_tan8">#N/A</definedName>
    <definedName name="_tan9">#N/A</definedName>
    <definedName name="_TBL1">#REF!</definedName>
    <definedName name="_TBL2">#N/A</definedName>
    <definedName name="￥">#N/A</definedName>
    <definedName name="A">#REF!</definedName>
    <definedName name="AA">#REF!</definedName>
    <definedName name="aaa" hidden="1">#REF!</definedName>
    <definedName name="ABC">[8]BS!$B$1</definedName>
    <definedName name="AccountType">[9]Lists!$K$8:$K$9</definedName>
    <definedName name="ACCPATH">#REF!</definedName>
    <definedName name="ACTION">'[10] Defects'!#REF!</definedName>
    <definedName name="All_Foreign_Entites">'[11]Drop_Down Controls'!$D$5:$D$496</definedName>
    <definedName name="ANSWER">#REF!</definedName>
    <definedName name="as">#N/A</definedName>
    <definedName name="avg_realisation">#REF!</definedName>
    <definedName name="B">#REF!</definedName>
    <definedName name="Balance_Sheet">#REF!</definedName>
    <definedName name="Balance_sheet_Assumption">#REF!</definedName>
    <definedName name="BARECIAL">#REF!</definedName>
    <definedName name="BB">#REF!</definedName>
    <definedName name="bbb" hidden="1">#REF!</definedName>
    <definedName name="bn">'[12]BS Schedule 1-4'!#REF!</definedName>
    <definedName name="bs">#REF!</definedName>
    <definedName name="BS_07">#REF!</definedName>
    <definedName name="Budgeting_entity">#N/A</definedName>
    <definedName name="C_">#REF!</definedName>
    <definedName name="CALC2">[13]AG00060!#REF!</definedName>
    <definedName name="CALC3">[13]AG00060!#REF!</definedName>
    <definedName name="Cash_flow">#REF!</definedName>
    <definedName name="CC">#REF!</definedName>
    <definedName name="Charts">#REF!</definedName>
    <definedName name="CLEARTABLE">#REF!</definedName>
    <definedName name="cleartable2">#REF!</definedName>
    <definedName name="COMP">#REF!</definedName>
    <definedName name="CONSOLIDATED">#REF!</definedName>
    <definedName name="Costcenter">'[14]Sheet Names'!$F$2:$F$39</definedName>
    <definedName name="COUNT">#REF!</definedName>
    <definedName name="COUNT2">#REF!</definedName>
    <definedName name="Course">[15]Sheet4!$A$10:$A$16</definedName>
    <definedName name="CPNMB">"1"</definedName>
    <definedName name="CURR1">#N/A</definedName>
    <definedName name="Currency">#N/A</definedName>
    <definedName name="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70">#REF!</definedName>
    <definedName name="DATA2">#REF!</definedName>
    <definedName name="DATA3">#REF!</definedName>
    <definedName name="DATA4">#REF!</definedName>
    <definedName name="DATA5">#REF!</definedName>
    <definedName name="DATA50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base_MI">#REF!</definedName>
    <definedName name="DAY">#REF!</definedName>
    <definedName name="DC">[16]ME_Listing!$I$1:$I$2</definedName>
    <definedName name="DD">#REF!</definedName>
    <definedName name="DESC2">#REF!</definedName>
    <definedName name="Difference">'[12]BS Schedule 1-4'!#REF!</definedName>
    <definedName name="disuocfhasi" hidden="1">#REF!</definedName>
    <definedName name="DIV">#REF!</definedName>
    <definedName name="dollar">'[17]COMMON ENGINE PARTS (GEN2)'!#REF!</definedName>
    <definedName name="DRCR">#REF!</definedName>
    <definedName name="DRCRCHK">#REF!</definedName>
    <definedName name="Dump">#REF!</definedName>
    <definedName name="DVNAM">"PRINTER"</definedName>
    <definedName name="DVTYP">"PRINTER"</definedName>
    <definedName name="E">#REF!</definedName>
    <definedName name="eafg">#N/A</definedName>
    <definedName name="engine">[2]BOM!#REF!</definedName>
    <definedName name="ENTITY">#N/A</definedName>
    <definedName name="Entity_Info">#REF!</definedName>
    <definedName name="Exam">#N/A</definedName>
    <definedName name="F">#REF!</definedName>
    <definedName name="FASch">#REF!</definedName>
    <definedName name="FILENAME">#REF!</definedName>
    <definedName name="FIXED">#REF!</definedName>
    <definedName name="FMTYP">"*STD"</definedName>
    <definedName name="G">#REF!</definedName>
    <definedName name="Geo">#N/A</definedName>
    <definedName name="Glossary">#N/A</definedName>
    <definedName name="h">#REF!</definedName>
    <definedName name="Help_Temp">#N/A</definedName>
    <definedName name="HTML_CodePage" hidden="1">936</definedName>
    <definedName name="HTML_Control" hidden="1">{"'Sheet1'!$A$3:$AG$261"}</definedName>
    <definedName name="HTML_Description" hidden="1">""</definedName>
    <definedName name="HTML_Email" hidden="1">""</definedName>
    <definedName name="HTML_Header" hidden="1">"Sheet1"</definedName>
    <definedName name="HTML_LastUpdate" hidden="1">"00-10-16"</definedName>
    <definedName name="HTML_LineAfter" hidden="1">FALSE</definedName>
    <definedName name="HTML_LineBefore" hidden="1">FALSE</definedName>
    <definedName name="HTML_Name" hidden="1">"bear"</definedName>
    <definedName name="HTML_OBDlg2" hidden="1">TRUE</definedName>
    <definedName name="HTML_OBDlg4" hidden="1">TRUE</definedName>
    <definedName name="HTML_OS" hidden="1">0</definedName>
    <definedName name="HTML_PathFile" hidden="1">"C:\章林松\zls-1.htm"</definedName>
    <definedName name="HTML_Title" hidden="1">"zls-1"</definedName>
    <definedName name="I">#REF!</definedName>
    <definedName name="IInd_6months">#REF!</definedName>
    <definedName name="Inbutton">#N/A</definedName>
    <definedName name="Index">#REF!</definedName>
    <definedName name="INFO">#REF!</definedName>
    <definedName name="INFOBOX">#REF!</definedName>
    <definedName name="Ist_6months">#REF!</definedName>
    <definedName name="ITax_Jun02">#REF!</definedName>
    <definedName name="ITax_Mar01">#REF!</definedName>
    <definedName name="ITax_Mar02">#REF!</definedName>
    <definedName name="J">#REF!</definedName>
    <definedName name="JBNAM">"PRICES"</definedName>
    <definedName name="JBNMB">"195192"</definedName>
    <definedName name="K">#REF!</definedName>
    <definedName name="ｋ" hidden="1">#REF!</definedName>
    <definedName name="KAISYU">#N/A</definedName>
    <definedName name="KEY">#REF!</definedName>
    <definedName name="L">#REF!</definedName>
    <definedName name="LISTCR">#REF!</definedName>
    <definedName name="LISTDR">#REF!</definedName>
    <definedName name="llll">'[18]SCH "D" '!#REF!</definedName>
    <definedName name="LM" hidden="1">#REF!</definedName>
    <definedName name="LOOP">#REF!</definedName>
    <definedName name="LowestMediumHighest">#REF!</definedName>
    <definedName name="m">#REF!</definedName>
    <definedName name="main">[19]Sheet3!$A$1:$B$3977</definedName>
    <definedName name="Manp">#REF!</definedName>
    <definedName name="MENU">#REF!</definedName>
    <definedName name="NEW">'[20]SCH "D" '!#REF!</definedName>
    <definedName name="NIIT_LTDQ1">#REF!</definedName>
    <definedName name="Office_equipment">[21]final!#REF!</definedName>
    <definedName name="Opg_Block">#REF!</definedName>
    <definedName name="opra">#REF!</definedName>
    <definedName name="OQLIB">"QGPL"</definedName>
    <definedName name="OQNAM">"COMPLEO"</definedName>
    <definedName name="P">#REF!</definedName>
    <definedName name="P_B">#REF!</definedName>
    <definedName name="PartDesignation">[22]Masters!$C$16</definedName>
    <definedName name="PARTNO2">[2]BOM!#REF!</definedName>
    <definedName name="PATER">#N/A</definedName>
    <definedName name="ＰＡＴＥＲ１">#N/A</definedName>
    <definedName name="PCDAT">"6/30/03"</definedName>
    <definedName name="PCDT2">"20030630"</definedName>
    <definedName name="PCTIM">"12:48:33 PM"</definedName>
    <definedName name="PISTON">[2]BOM!#REF!</definedName>
    <definedName name="POINTXX">#REF!</definedName>
    <definedName name="POINTY">#REF!</definedName>
    <definedName name="Practice">#N/A</definedName>
    <definedName name="Preference">[15]Sheet3!$A$1:$A$5</definedName>
    <definedName name="_xlnm.Print_Area" localSheetId="3">'INCOME &amp; EXP'!$B$1:$G$43</definedName>
    <definedName name="_xlnm.Print_Area">#REF!</definedName>
    <definedName name="Print_Area_MI">#REF!</definedName>
    <definedName name="_xlnm.Print_Titles">#N/A</definedName>
    <definedName name="PRINT_TITLES_MI">#N/A</definedName>
    <definedName name="PRIOR">" 5"</definedName>
    <definedName name="PROG1">#REF!</definedName>
    <definedName name="PROLOG">#REF!</definedName>
    <definedName name="Q">#REF!</definedName>
    <definedName name="QQ">#REF!</definedName>
    <definedName name="READACCS3">#REF!</definedName>
    <definedName name="READDATA">#REF!</definedName>
    <definedName name="READPATH">#REF!</definedName>
    <definedName name="READTBL">#REF!</definedName>
    <definedName name="_xlnm.Recorder">#REF!</definedName>
    <definedName name="Renbutton">#N/A</definedName>
    <definedName name="RK">#REF!</definedName>
    <definedName name="RSUS">#N/A</definedName>
    <definedName name="S">#REF!</definedName>
    <definedName name="Saimu">#N/A</definedName>
    <definedName name="samu">#N/A</definedName>
    <definedName name="SAN">#REF!</definedName>
    <definedName name="SAVE">#REF!</definedName>
    <definedName name="Schedule_1.1">#REF!</definedName>
    <definedName name="Schedule_1.2">#REF!</definedName>
    <definedName name="Schedule_11">#REF!</definedName>
    <definedName name="Schedule_13">#REF!</definedName>
    <definedName name="Schedule_17">#REF!</definedName>
    <definedName name="Schedule_4">#REF!</definedName>
    <definedName name="Schedule_5">#REF!</definedName>
    <definedName name="Schedule_9">#REF!</definedName>
    <definedName name="SCHEDULE1">#REF!</definedName>
    <definedName name="SCHEDULE5">#REF!</definedName>
    <definedName name="SELECT">#REF!</definedName>
    <definedName name="SETPATH">#REF!</definedName>
    <definedName name="sex">#REF!</definedName>
    <definedName name="Shareholding_pattern">#REF!</definedName>
    <definedName name="Sheet.List">OFFSET(#REF!,0,0,COUNTA(#REF!:#REF!),1)</definedName>
    <definedName name="slm_June02">[23]Sum_ACQ!#REF!</definedName>
    <definedName name="SLM_Mar02">[23]Sum_ACQ!#REF!</definedName>
    <definedName name="SN1_DVC">[2]BOM!#REF!</definedName>
    <definedName name="SN1_TARG">[2]BOM!#REF!</definedName>
    <definedName name="SPDAT">"6/30/03"</definedName>
    <definedName name="SPDT2">"20030630"</definedName>
    <definedName name="SPNAM">"QSYSPRT"</definedName>
    <definedName name="SPNMB">"1"</definedName>
    <definedName name="SPTIM">"124509"</definedName>
    <definedName name="sqm">#REF!</definedName>
    <definedName name="ss" hidden="1">#REF!</definedName>
    <definedName name="STATE">"*READY"</definedName>
    <definedName name="STOCK_HDR">#REF!</definedName>
    <definedName name="Stream">[15]Sheet3!$D$1:$D$6</definedName>
    <definedName name="Sum">#REF!</definedName>
    <definedName name="t">#N/A</definedName>
    <definedName name="TABLE">#REF!</definedName>
    <definedName name="tanbutton">#N/A</definedName>
    <definedName name="TAWAI">#N/A</definedName>
    <definedName name="test">#N/A</definedName>
    <definedName name="TEST0">#REF!</definedName>
    <definedName name="TESTHKEY">#REF!</definedName>
    <definedName name="TESTKEYS">#REF!</definedName>
    <definedName name="TESTVKEY">#REF!</definedName>
    <definedName name="TOTPG">"2"</definedName>
    <definedName name="tra">#REF!</definedName>
    <definedName name="USDAT">"PRC007"</definedName>
    <definedName name="user">#N/A</definedName>
    <definedName name="USNAM">"AVERYJ"</definedName>
    <definedName name="V">#REF!</definedName>
    <definedName name="valuevx">42.314159</definedName>
    <definedName name="vertex42_copyright" hidden="1">"© 2009-2014 Vertex42 LLC"</definedName>
    <definedName name="vertex42_id" hidden="1">"expense-tracking.xlsx"</definedName>
    <definedName name="vertex42_title" hidden="1">"Expense Tracking Template"</definedName>
    <definedName name="VV">#REF!</definedName>
    <definedName name="W">#N/A</definedName>
    <definedName name="W1_">#N/A</definedName>
    <definedName name="W2_">#N/A</definedName>
    <definedName name="W3_">#N/A</definedName>
    <definedName name="What_s_New_in_the_Budgeting">#N/A</definedName>
    <definedName name="WIN">#REF!</definedName>
    <definedName name="WM">#REF!</definedName>
    <definedName name="worksheetname">#REF!</definedName>
    <definedName name="X">#REF!</definedName>
    <definedName name="XX">#REF!</definedName>
    <definedName name="xxxxxx...">#REF!</definedName>
    <definedName name="Y">#REF!</definedName>
    <definedName name="YES">#N/A</definedName>
    <definedName name="YesNo">[9]Lists!$A$2:$A$3</definedName>
    <definedName name="YY">#REF!</definedName>
    <definedName name="YYMM">#REF!</definedName>
    <definedName name="YYMM2">#REF!</definedName>
    <definedName name="YYMMDD">#REF!</definedName>
    <definedName name="YYMMDD2">#REF!</definedName>
    <definedName name="Z">#REF!</definedName>
    <definedName name="Z_Current">#REF!</definedName>
    <definedName name="Z_Display">#REF!</definedName>
    <definedName name="zxxcc">#REF!</definedName>
    <definedName name="ZZ">#REF!</definedName>
    <definedName name="ZZZ">#REF!</definedName>
    <definedName name="あ１">#REF!</definedName>
    <definedName name="ﾏｯﾌﾟ">#N/A</definedName>
    <definedName name="ﾏｯﾌﾟ2">#N/A</definedName>
    <definedName name="印刷範囲">#REF!</definedName>
    <definedName name="合理化実績">#REF!</definedName>
    <definedName name="固定" hidden="1">#REF!</definedName>
    <definedName name="年間販売実績一覧検索">#REF!</definedName>
    <definedName name="当期純利益05">#REF!</definedName>
    <definedName name="折旧日">#REF!</definedName>
    <definedName name="折旧日2">#REF!</definedName>
    <definedName name="月別推移">#REF!</definedName>
    <definedName name="財務">#N/A</definedName>
    <definedName name="运输折旧日">[5]运输设备!$B$2</definedName>
    <definedName name="运输设备">[5]运输设备!#REF!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C10" i="28"/>
  <c r="D10" i="28"/>
  <c r="I278" i="25"/>
  <c r="I277" i="25"/>
  <c r="I276" i="25"/>
  <c r="I275" i="25"/>
  <c r="I274" i="25"/>
  <c r="I273" i="25"/>
  <c r="I272" i="25"/>
  <c r="I271" i="25"/>
  <c r="I270" i="25"/>
  <c r="I269" i="25"/>
  <c r="I268" i="25"/>
  <c r="I267" i="25"/>
  <c r="I266" i="25"/>
  <c r="I265" i="25"/>
  <c r="I264" i="25"/>
  <c r="I263" i="25"/>
  <c r="I262" i="25"/>
  <c r="I261" i="25"/>
  <c r="I260" i="25"/>
  <c r="I259" i="25"/>
  <c r="I258" i="25"/>
  <c r="I257" i="25"/>
  <c r="I256" i="25"/>
  <c r="I255" i="25"/>
  <c r="I254" i="25"/>
  <c r="I253" i="25"/>
  <c r="I252" i="25"/>
  <c r="I251" i="25"/>
  <c r="I250" i="25"/>
  <c r="I249" i="25"/>
  <c r="I248" i="25"/>
  <c r="I247" i="25"/>
  <c r="I246" i="25"/>
  <c r="I245" i="25"/>
  <c r="I244" i="25"/>
  <c r="I243" i="25"/>
  <c r="I242" i="25"/>
  <c r="I241" i="25"/>
  <c r="I240" i="25"/>
  <c r="I239" i="25"/>
  <c r="I238" i="25"/>
  <c r="I237" i="25"/>
  <c r="I236" i="25"/>
  <c r="I235" i="25"/>
  <c r="I234" i="25"/>
  <c r="I233" i="25"/>
  <c r="I232" i="25"/>
  <c r="I231" i="25"/>
  <c r="I230" i="25"/>
  <c r="I229" i="25"/>
  <c r="I228" i="25"/>
  <c r="I227" i="25"/>
  <c r="I226" i="25"/>
  <c r="I225" i="25"/>
  <c r="I224" i="25"/>
  <c r="I223" i="25"/>
  <c r="I222" i="25"/>
  <c r="I221" i="25"/>
  <c r="I220" i="25"/>
  <c r="I219" i="25"/>
  <c r="I218" i="25"/>
  <c r="I217" i="25"/>
  <c r="I216" i="25"/>
  <c r="I215" i="25"/>
  <c r="I214" i="25"/>
  <c r="I213" i="25"/>
  <c r="I212" i="25"/>
  <c r="I211" i="25"/>
  <c r="I210" i="25"/>
  <c r="I209" i="25"/>
  <c r="I208" i="25"/>
  <c r="I207" i="25"/>
  <c r="I206" i="25"/>
  <c r="I205" i="25"/>
  <c r="I204" i="25"/>
  <c r="I203" i="25"/>
  <c r="I202" i="25"/>
  <c r="I201" i="25"/>
  <c r="I200" i="25"/>
  <c r="I199" i="25"/>
  <c r="I198" i="25"/>
  <c r="I197" i="25"/>
  <c r="I196" i="25"/>
  <c r="I195" i="25"/>
  <c r="I194" i="25"/>
  <c r="I193" i="25"/>
  <c r="I192" i="25"/>
  <c r="I191" i="25"/>
  <c r="I190" i="25"/>
  <c r="I189" i="25"/>
  <c r="I188" i="25"/>
  <c r="I187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159" i="25"/>
  <c r="I158" i="25"/>
  <c r="I157" i="25"/>
  <c r="I156" i="25"/>
  <c r="I155" i="25"/>
  <c r="I154" i="25"/>
  <c r="I153" i="25"/>
  <c r="I152" i="25"/>
  <c r="I151" i="25"/>
  <c r="I150" i="25"/>
  <c r="I149" i="25"/>
  <c r="I148" i="25"/>
  <c r="I147" i="25"/>
  <c r="I146" i="25"/>
  <c r="I145" i="25"/>
  <c r="I144" i="25"/>
  <c r="I143" i="25"/>
  <c r="I142" i="25"/>
  <c r="I141" i="25"/>
  <c r="I140" i="25"/>
  <c r="I139" i="25"/>
  <c r="I138" i="25"/>
  <c r="I137" i="25"/>
  <c r="I136" i="25"/>
  <c r="I135" i="25"/>
  <c r="I134" i="25"/>
  <c r="I133" i="25"/>
  <c r="I132" i="25"/>
  <c r="I131" i="25"/>
  <c r="I130" i="25"/>
  <c r="I129" i="25"/>
  <c r="I128" i="25"/>
  <c r="I127" i="25"/>
  <c r="I126" i="25"/>
  <c r="I125" i="25"/>
  <c r="I124" i="25"/>
  <c r="I123" i="25"/>
  <c r="I122" i="25"/>
  <c r="I121" i="25"/>
  <c r="I120" i="25"/>
  <c r="I119" i="25"/>
  <c r="I118" i="25"/>
  <c r="I117" i="25"/>
  <c r="I116" i="25"/>
  <c r="I115" i="25"/>
  <c r="I114" i="25"/>
  <c r="I113" i="25"/>
  <c r="I112" i="25"/>
  <c r="I111" i="25"/>
  <c r="I110" i="25"/>
  <c r="I109" i="25"/>
  <c r="I108" i="25"/>
  <c r="I107" i="25"/>
  <c r="I106" i="25"/>
  <c r="I105" i="25"/>
  <c r="I104" i="25"/>
  <c r="I103" i="25"/>
  <c r="I102" i="25"/>
  <c r="I101" i="25"/>
  <c r="I100" i="25"/>
  <c r="I99" i="25"/>
  <c r="I98" i="25"/>
  <c r="I97" i="25"/>
  <c r="I96" i="25"/>
  <c r="I95" i="25"/>
  <c r="I94" i="25"/>
  <c r="I93" i="25"/>
  <c r="I92" i="25"/>
  <c r="I91" i="25"/>
  <c r="I90" i="25"/>
  <c r="I89" i="25"/>
  <c r="I88" i="25"/>
  <c r="I87" i="25"/>
  <c r="I86" i="25"/>
  <c r="I85" i="25"/>
  <c r="I84" i="25"/>
  <c r="I83" i="25"/>
  <c r="I82" i="25"/>
  <c r="I81" i="25"/>
  <c r="I80" i="25"/>
  <c r="I79" i="25"/>
  <c r="I78" i="25"/>
  <c r="I77" i="25"/>
  <c r="I76" i="25"/>
  <c r="I75" i="25"/>
  <c r="I74" i="25"/>
  <c r="I73" i="25"/>
  <c r="I72" i="25"/>
  <c r="I71" i="25"/>
  <c r="I70" i="25"/>
  <c r="I69" i="25"/>
  <c r="I68" i="25"/>
  <c r="I67" i="25"/>
  <c r="I66" i="25"/>
  <c r="I65" i="25"/>
  <c r="I64" i="25"/>
  <c r="I63" i="25"/>
  <c r="I62" i="25"/>
  <c r="I61" i="25"/>
  <c r="I60" i="25"/>
  <c r="I59" i="25"/>
  <c r="I58" i="25"/>
  <c r="I57" i="25"/>
  <c r="I56" i="25"/>
  <c r="I55" i="25"/>
  <c r="I54" i="25"/>
  <c r="I53" i="25"/>
  <c r="I52" i="25"/>
  <c r="I51" i="25"/>
  <c r="I50" i="25"/>
  <c r="I49" i="25"/>
  <c r="I47" i="25"/>
  <c r="I46" i="25"/>
  <c r="I45" i="25"/>
  <c r="I44" i="25"/>
  <c r="I43" i="25"/>
  <c r="I42" i="25"/>
  <c r="I41" i="25"/>
  <c r="I40" i="25"/>
  <c r="I39" i="25"/>
  <c r="I38" i="25"/>
  <c r="I37" i="25"/>
  <c r="I36" i="25"/>
  <c r="I35" i="25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4" i="25"/>
  <c r="I3" i="25"/>
  <c r="C5" i="10"/>
  <c r="N1184" i="27"/>
  <c r="N1183" i="27"/>
  <c r="I1183" i="27"/>
  <c r="I1182" i="27"/>
  <c r="I1181" i="27"/>
  <c r="G1180" i="27"/>
  <c r="H1180" i="27" s="1"/>
  <c r="I1179" i="27"/>
  <c r="I1178" i="27"/>
  <c r="I1177" i="27"/>
  <c r="I1176" i="27"/>
  <c r="I1175" i="27"/>
  <c r="I1174" i="27"/>
  <c r="I1173" i="27"/>
  <c r="I1172" i="27"/>
  <c r="I1171" i="27"/>
  <c r="I1170" i="27"/>
  <c r="I1169" i="27"/>
  <c r="I1168" i="27"/>
  <c r="I1167" i="27"/>
  <c r="I1166" i="27"/>
  <c r="I1165" i="27"/>
  <c r="I1164" i="27"/>
  <c r="I1163" i="27"/>
  <c r="I1162" i="27"/>
  <c r="I1161" i="27"/>
  <c r="I1160" i="27"/>
  <c r="I1159" i="27"/>
  <c r="I1158" i="27"/>
  <c r="I1157" i="27"/>
  <c r="I1156" i="27"/>
  <c r="I1155" i="27"/>
  <c r="I1154" i="27"/>
  <c r="I1153" i="27"/>
  <c r="I1152" i="27"/>
  <c r="I1151" i="27"/>
  <c r="I1150" i="27"/>
  <c r="I1149" i="27"/>
  <c r="I1148" i="27"/>
  <c r="I1147" i="27"/>
  <c r="I1146" i="27"/>
  <c r="I1145" i="27"/>
  <c r="I1144" i="27"/>
  <c r="I1143" i="27"/>
  <c r="I1142" i="27"/>
  <c r="I1141" i="27"/>
  <c r="I1140" i="27"/>
  <c r="I1139" i="27"/>
  <c r="I1138" i="27"/>
  <c r="I1137" i="27"/>
  <c r="I1136" i="27"/>
  <c r="I1135" i="27"/>
  <c r="I1134" i="27"/>
  <c r="I1133" i="27"/>
  <c r="I1132" i="27"/>
  <c r="I1131" i="27"/>
  <c r="I1130" i="27"/>
  <c r="I1129" i="27"/>
  <c r="I1128" i="27"/>
  <c r="I1127" i="27"/>
  <c r="I1126" i="27"/>
  <c r="I1125" i="27"/>
  <c r="I1124" i="27"/>
  <c r="I1123" i="27"/>
  <c r="I1122" i="27"/>
  <c r="I1121" i="27"/>
  <c r="I1120" i="27"/>
  <c r="I1119" i="27"/>
  <c r="I1118" i="27"/>
  <c r="I1117" i="27"/>
  <c r="I1116" i="27"/>
  <c r="I1115" i="27"/>
  <c r="I1114" i="27"/>
  <c r="I1113" i="27"/>
  <c r="I1112" i="27"/>
  <c r="I1111" i="27"/>
  <c r="I1110" i="27"/>
  <c r="I1109" i="27"/>
  <c r="I1108" i="27"/>
  <c r="I1107" i="27"/>
  <c r="I1106" i="27"/>
  <c r="I1105" i="27"/>
  <c r="I1104" i="27"/>
  <c r="I1103" i="27"/>
  <c r="N1102" i="27"/>
  <c r="I1102" i="27"/>
  <c r="I1101" i="27"/>
  <c r="I1100" i="27"/>
  <c r="I1099" i="27"/>
  <c r="I1098" i="27"/>
  <c r="I1097" i="27"/>
  <c r="I1096" i="27"/>
  <c r="I1095" i="27"/>
  <c r="I1094" i="27"/>
  <c r="I1093" i="27"/>
  <c r="I1092" i="27"/>
  <c r="I1091" i="27"/>
  <c r="I1090" i="27"/>
  <c r="I1089" i="27"/>
  <c r="I1088" i="27"/>
  <c r="G1087" i="27"/>
  <c r="H1087" i="27" s="1"/>
  <c r="I1086" i="27"/>
  <c r="I1085" i="27"/>
  <c r="H1084" i="27"/>
  <c r="I1084" i="27" s="1"/>
  <c r="H1083" i="27"/>
  <c r="I1083" i="27" s="1"/>
  <c r="I1082" i="27"/>
  <c r="I1081" i="27"/>
  <c r="I1080" i="27"/>
  <c r="I1079" i="27"/>
  <c r="I1078" i="27"/>
  <c r="I1077" i="27"/>
  <c r="I1076" i="27"/>
  <c r="I1075" i="27"/>
  <c r="I1074" i="27"/>
  <c r="I1073" i="27"/>
  <c r="F1072" i="27"/>
  <c r="H1072" i="27" s="1"/>
  <c r="I1071" i="27"/>
  <c r="I1070" i="27"/>
  <c r="I1069" i="27"/>
  <c r="I1068" i="27"/>
  <c r="I1067" i="27"/>
  <c r="I1066" i="27"/>
  <c r="I1065" i="27"/>
  <c r="I1064" i="27"/>
  <c r="I1063" i="27"/>
  <c r="I1062" i="27"/>
  <c r="I1061" i="27"/>
  <c r="I1060" i="27"/>
  <c r="I1059" i="27"/>
  <c r="I1058" i="27"/>
  <c r="N1057" i="27"/>
  <c r="I1057" i="27"/>
  <c r="I1056" i="27"/>
  <c r="I1055" i="27"/>
  <c r="I1054" i="27"/>
  <c r="I1053" i="27"/>
  <c r="I1052" i="27"/>
  <c r="I1051" i="27"/>
  <c r="I1050" i="27"/>
  <c r="I1049" i="27"/>
  <c r="I1048" i="27"/>
  <c r="I1047" i="27"/>
  <c r="I1046" i="27"/>
  <c r="I1045" i="27"/>
  <c r="I1044" i="27"/>
  <c r="I1043" i="27"/>
  <c r="I1042" i="27"/>
  <c r="I1041" i="27"/>
  <c r="I1040" i="27"/>
  <c r="I1039" i="27"/>
  <c r="I1038" i="27"/>
  <c r="I1037" i="27"/>
  <c r="I1036" i="27"/>
  <c r="I1035" i="27"/>
  <c r="I1034" i="27"/>
  <c r="I1033" i="27"/>
  <c r="I1032" i="27"/>
  <c r="I1031" i="27"/>
  <c r="I1030" i="27"/>
  <c r="I1029" i="27"/>
  <c r="I1028" i="27"/>
  <c r="I1027" i="27"/>
  <c r="I1026" i="27"/>
  <c r="I1025" i="27"/>
  <c r="I1024" i="27"/>
  <c r="H1023" i="27"/>
  <c r="G1023" i="27"/>
  <c r="I1022" i="27"/>
  <c r="I1021" i="27"/>
  <c r="I1020" i="27"/>
  <c r="I1019" i="27"/>
  <c r="I1018" i="27"/>
  <c r="I1017" i="27"/>
  <c r="I1016" i="27"/>
  <c r="I1015" i="27"/>
  <c r="I1014" i="27"/>
  <c r="I1013" i="27"/>
  <c r="I1012" i="27"/>
  <c r="I1011" i="27"/>
  <c r="I1010" i="27"/>
  <c r="I1009" i="27"/>
  <c r="I1008" i="27"/>
  <c r="I1007" i="27"/>
  <c r="I1006" i="27"/>
  <c r="I1005" i="27"/>
  <c r="I1004" i="27"/>
  <c r="I1003" i="27"/>
  <c r="I1002" i="27"/>
  <c r="F1001" i="27"/>
  <c r="H1001" i="27" s="1"/>
  <c r="I1000" i="27"/>
  <c r="I999" i="27"/>
  <c r="I998" i="27"/>
  <c r="I997" i="27"/>
  <c r="I996" i="27"/>
  <c r="I995" i="27"/>
  <c r="I994" i="27"/>
  <c r="I993" i="27"/>
  <c r="I992" i="27"/>
  <c r="I991" i="27"/>
  <c r="I990" i="27"/>
  <c r="I989" i="27"/>
  <c r="I988" i="27"/>
  <c r="I987" i="27"/>
  <c r="I986" i="27"/>
  <c r="I985" i="27"/>
  <c r="I984" i="27"/>
  <c r="I983" i="27"/>
  <c r="I982" i="27"/>
  <c r="I981" i="27"/>
  <c r="I980" i="27"/>
  <c r="I979" i="27"/>
  <c r="I978" i="27"/>
  <c r="I977" i="27"/>
  <c r="I976" i="27"/>
  <c r="I975" i="27"/>
  <c r="I974" i="27"/>
  <c r="I973" i="27"/>
  <c r="I972" i="27"/>
  <c r="I971" i="27"/>
  <c r="I970" i="27"/>
  <c r="I969" i="27"/>
  <c r="I968" i="27"/>
  <c r="I967" i="27"/>
  <c r="I966" i="27"/>
  <c r="I965" i="27"/>
  <c r="I964" i="27"/>
  <c r="I963" i="27"/>
  <c r="I962" i="27"/>
  <c r="I961" i="27"/>
  <c r="I960" i="27"/>
  <c r="I959" i="27"/>
  <c r="I958" i="27"/>
  <c r="I957" i="27"/>
  <c r="I956" i="27"/>
  <c r="I955" i="27"/>
  <c r="G954" i="27"/>
  <c r="H954" i="27" s="1"/>
  <c r="I953" i="27"/>
  <c r="H953" i="27"/>
  <c r="H952" i="27"/>
  <c r="I952" i="27" s="1"/>
  <c r="G952" i="27"/>
  <c r="F952" i="27"/>
  <c r="G951" i="27"/>
  <c r="F951" i="27"/>
  <c r="H951" i="27" s="1"/>
  <c r="N950" i="27"/>
  <c r="I950" i="27"/>
  <c r="N949" i="27"/>
  <c r="I949" i="27"/>
  <c r="N948" i="27"/>
  <c r="I948" i="27"/>
  <c r="N947" i="27"/>
  <c r="I947" i="27"/>
  <c r="N946" i="27"/>
  <c r="I946" i="27"/>
  <c r="N945" i="27"/>
  <c r="I945" i="27"/>
  <c r="N944" i="27"/>
  <c r="I944" i="27"/>
  <c r="N943" i="27"/>
  <c r="I943" i="27"/>
  <c r="N942" i="27"/>
  <c r="I942" i="27"/>
  <c r="N941" i="27"/>
  <c r="I941" i="27"/>
  <c r="N940" i="27"/>
  <c r="I940" i="27"/>
  <c r="N939" i="27"/>
  <c r="I939" i="27"/>
  <c r="N938" i="27"/>
  <c r="I938" i="27"/>
  <c r="N937" i="27"/>
  <c r="I937" i="27"/>
  <c r="N936" i="27"/>
  <c r="I936" i="27"/>
  <c r="N935" i="27"/>
  <c r="I935" i="27"/>
  <c r="H934" i="27"/>
  <c r="I934" i="27" s="1"/>
  <c r="G934" i="27"/>
  <c r="F934" i="27"/>
  <c r="I932" i="27"/>
  <c r="N931" i="27"/>
  <c r="I931" i="27"/>
  <c r="N930" i="27"/>
  <c r="I930" i="27"/>
  <c r="N929" i="27"/>
  <c r="I929" i="27"/>
  <c r="N928" i="27"/>
  <c r="I928" i="27"/>
  <c r="N927" i="27"/>
  <c r="I927" i="27"/>
  <c r="N926" i="27"/>
  <c r="I926" i="27"/>
  <c r="N925" i="27"/>
  <c r="I925" i="27"/>
  <c r="N924" i="27"/>
  <c r="I924" i="27"/>
  <c r="N923" i="27"/>
  <c r="I923" i="27"/>
  <c r="N922" i="27"/>
  <c r="I922" i="27"/>
  <c r="F921" i="27"/>
  <c r="H921" i="27" s="1"/>
  <c r="N920" i="27"/>
  <c r="I920" i="27"/>
  <c r="N919" i="27"/>
  <c r="I919" i="27"/>
  <c r="N918" i="27"/>
  <c r="I918" i="27"/>
  <c r="N917" i="27"/>
  <c r="I917" i="27"/>
  <c r="N916" i="27"/>
  <c r="I916" i="27"/>
  <c r="N915" i="27"/>
  <c r="I915" i="27"/>
  <c r="N914" i="27"/>
  <c r="I914" i="27"/>
  <c r="N913" i="27"/>
  <c r="I913" i="27"/>
  <c r="F912" i="27"/>
  <c r="H912" i="27" s="1"/>
  <c r="N911" i="27"/>
  <c r="I911" i="27"/>
  <c r="N910" i="27"/>
  <c r="I910" i="27"/>
  <c r="N909" i="27"/>
  <c r="I909" i="27"/>
  <c r="N908" i="27"/>
  <c r="I908" i="27"/>
  <c r="N907" i="27"/>
  <c r="I907" i="27"/>
  <c r="N906" i="27"/>
  <c r="I906" i="27"/>
  <c r="N905" i="27"/>
  <c r="I905" i="27"/>
  <c r="N904" i="27"/>
  <c r="I904" i="27"/>
  <c r="N903" i="27"/>
  <c r="I903" i="27"/>
  <c r="N902" i="27"/>
  <c r="I902" i="27"/>
  <c r="N901" i="27"/>
  <c r="I901" i="27"/>
  <c r="N900" i="27"/>
  <c r="I900" i="27"/>
  <c r="N899" i="27"/>
  <c r="I899" i="27"/>
  <c r="N898" i="27"/>
  <c r="I898" i="27"/>
  <c r="N897" i="27"/>
  <c r="I897" i="27"/>
  <c r="N896" i="27"/>
  <c r="I896" i="27"/>
  <c r="N895" i="27"/>
  <c r="I895" i="27"/>
  <c r="N894" i="27"/>
  <c r="I894" i="27"/>
  <c r="N893" i="27"/>
  <c r="I893" i="27"/>
  <c r="N892" i="27"/>
  <c r="I892" i="27"/>
  <c r="N891" i="27"/>
  <c r="I891" i="27"/>
  <c r="N890" i="27"/>
  <c r="I890" i="27"/>
  <c r="N889" i="27"/>
  <c r="I889" i="27"/>
  <c r="N888" i="27"/>
  <c r="I888" i="27"/>
  <c r="I887" i="27"/>
  <c r="I886" i="27"/>
  <c r="I885" i="27"/>
  <c r="I884" i="27"/>
  <c r="I883" i="27"/>
  <c r="I882" i="27"/>
  <c r="I881" i="27"/>
  <c r="I880" i="27"/>
  <c r="I879" i="27"/>
  <c r="I878" i="27"/>
  <c r="I877" i="27"/>
  <c r="I876" i="27"/>
  <c r="I875" i="27"/>
  <c r="I874" i="27"/>
  <c r="I873" i="27"/>
  <c r="I872" i="27"/>
  <c r="I871" i="27"/>
  <c r="I870" i="27"/>
  <c r="I869" i="27"/>
  <c r="I868" i="27"/>
  <c r="I867" i="27"/>
  <c r="I866" i="27"/>
  <c r="I865" i="27"/>
  <c r="I864" i="27"/>
  <c r="I863" i="27"/>
  <c r="H862" i="27"/>
  <c r="I862" i="27" s="1"/>
  <c r="I861" i="27"/>
  <c r="H860" i="27"/>
  <c r="I860" i="27" s="1"/>
  <c r="F860" i="27"/>
  <c r="H859" i="27"/>
  <c r="I859" i="27" s="1"/>
  <c r="F859" i="27"/>
  <c r="I858" i="27"/>
  <c r="I857" i="27"/>
  <c r="I856" i="27"/>
  <c r="I855" i="27"/>
  <c r="I854" i="27"/>
  <c r="I853" i="27"/>
  <c r="I852" i="27"/>
  <c r="I851" i="27"/>
  <c r="I850" i="27"/>
  <c r="I849" i="27"/>
  <c r="I848" i="27"/>
  <c r="I847" i="27"/>
  <c r="I846" i="27"/>
  <c r="I845" i="27"/>
  <c r="I844" i="27"/>
  <c r="I843" i="27"/>
  <c r="I842" i="27"/>
  <c r="I841" i="27"/>
  <c r="I840" i="27"/>
  <c r="I839" i="27"/>
  <c r="I838" i="27"/>
  <c r="I837" i="27"/>
  <c r="I836" i="27"/>
  <c r="I835" i="27"/>
  <c r="I834" i="27"/>
  <c r="I833" i="27"/>
  <c r="I832" i="27"/>
  <c r="I831" i="27"/>
  <c r="I830" i="27"/>
  <c r="I829" i="27"/>
  <c r="I828" i="27"/>
  <c r="I827" i="27"/>
  <c r="I826" i="27"/>
  <c r="I825" i="27"/>
  <c r="I824" i="27"/>
  <c r="I823" i="27"/>
  <c r="I822" i="27"/>
  <c r="I821" i="27"/>
  <c r="I820" i="27"/>
  <c r="I819" i="27"/>
  <c r="I818" i="27"/>
  <c r="I817" i="27"/>
  <c r="I816" i="27"/>
  <c r="I815" i="27"/>
  <c r="I814" i="27"/>
  <c r="I813" i="27"/>
  <c r="I812" i="27"/>
  <c r="I811" i="27"/>
  <c r="I810" i="27"/>
  <c r="I809" i="27"/>
  <c r="I808" i="27"/>
  <c r="I807" i="27"/>
  <c r="I806" i="27"/>
  <c r="I805" i="27"/>
  <c r="I804" i="27"/>
  <c r="I803" i="27"/>
  <c r="I802" i="27"/>
  <c r="I801" i="27"/>
  <c r="I800" i="27"/>
  <c r="I799" i="27"/>
  <c r="I798" i="27"/>
  <c r="I797" i="27"/>
  <c r="I796" i="27"/>
  <c r="I795" i="27"/>
  <c r="I794" i="27"/>
  <c r="I793" i="27"/>
  <c r="I792" i="27"/>
  <c r="I791" i="27"/>
  <c r="I790" i="27"/>
  <c r="I789" i="27"/>
  <c r="I788" i="27"/>
  <c r="I787" i="27"/>
  <c r="I786" i="27"/>
  <c r="I785" i="27"/>
  <c r="I784" i="27"/>
  <c r="I783" i="27"/>
  <c r="I782" i="27"/>
  <c r="I781" i="27"/>
  <c r="I780" i="27"/>
  <c r="I779" i="27"/>
  <c r="I778" i="27"/>
  <c r="I777" i="27"/>
  <c r="I776" i="27"/>
  <c r="I775" i="27"/>
  <c r="I774" i="27"/>
  <c r="I773" i="27"/>
  <c r="I772" i="27"/>
  <c r="I771" i="27"/>
  <c r="I770" i="27"/>
  <c r="I769" i="27"/>
  <c r="I768" i="27"/>
  <c r="I767" i="27"/>
  <c r="I766" i="27"/>
  <c r="I765" i="27"/>
  <c r="I764" i="27"/>
  <c r="I763" i="27"/>
  <c r="I762" i="27"/>
  <c r="I761" i="27"/>
  <c r="I760" i="27"/>
  <c r="I759" i="27"/>
  <c r="I758" i="27"/>
  <c r="I757" i="27"/>
  <c r="I756" i="27"/>
  <c r="H755" i="27"/>
  <c r="I755" i="27" s="1"/>
  <c r="F754" i="27"/>
  <c r="H754" i="27" s="1"/>
  <c r="I754" i="27" s="1"/>
  <c r="I753" i="27"/>
  <c r="I752" i="27"/>
  <c r="I751" i="27"/>
  <c r="I750" i="27"/>
  <c r="I749" i="27"/>
  <c r="I748" i="27"/>
  <c r="I747" i="27"/>
  <c r="I746" i="27"/>
  <c r="I745" i="27"/>
  <c r="I744" i="27"/>
  <c r="I743" i="27"/>
  <c r="I742" i="27"/>
  <c r="I741" i="27"/>
  <c r="I740" i="27"/>
  <c r="I739" i="27"/>
  <c r="I738" i="27"/>
  <c r="I737" i="27"/>
  <c r="I736" i="27"/>
  <c r="I735" i="27"/>
  <c r="I734" i="27"/>
  <c r="I733" i="27"/>
  <c r="I732" i="27"/>
  <c r="I731" i="27"/>
  <c r="H730" i="27"/>
  <c r="I730" i="27" s="1"/>
  <c r="I729" i="27"/>
  <c r="I728" i="27"/>
  <c r="I727" i="27"/>
  <c r="I726" i="27"/>
  <c r="I725" i="27"/>
  <c r="I724" i="27"/>
  <c r="I723" i="27"/>
  <c r="I722" i="27"/>
  <c r="I721" i="27"/>
  <c r="I720" i="27"/>
  <c r="I719" i="27"/>
  <c r="I718" i="27"/>
  <c r="I717" i="27"/>
  <c r="I716" i="27"/>
  <c r="G715" i="27"/>
  <c r="H715" i="27" s="1"/>
  <c r="I715" i="27" s="1"/>
  <c r="F715" i="27"/>
  <c r="I714" i="27"/>
  <c r="I713" i="27"/>
  <c r="I712" i="27"/>
  <c r="I711" i="27"/>
  <c r="I710" i="27"/>
  <c r="I709" i="27"/>
  <c r="I708" i="27"/>
  <c r="I707" i="27"/>
  <c r="I706" i="27"/>
  <c r="I705" i="27"/>
  <c r="I704" i="27"/>
  <c r="I703" i="27"/>
  <c r="I702" i="27"/>
  <c r="I701" i="27"/>
  <c r="I700" i="27"/>
  <c r="I699" i="27"/>
  <c r="I698" i="27"/>
  <c r="I697" i="27"/>
  <c r="I696" i="27"/>
  <c r="I695" i="27"/>
  <c r="I694" i="27"/>
  <c r="I693" i="27"/>
  <c r="I692" i="27"/>
  <c r="I691" i="27"/>
  <c r="I690" i="27"/>
  <c r="I689" i="27"/>
  <c r="I688" i="27"/>
  <c r="I687" i="27"/>
  <c r="I686" i="27"/>
  <c r="I685" i="27"/>
  <c r="I684" i="27"/>
  <c r="I683" i="27"/>
  <c r="I682" i="27"/>
  <c r="I681" i="27"/>
  <c r="I680" i="27"/>
  <c r="I679" i="27"/>
  <c r="I678" i="27"/>
  <c r="I677" i="27"/>
  <c r="I676" i="27"/>
  <c r="I675" i="27"/>
  <c r="I674" i="27"/>
  <c r="I673" i="27"/>
  <c r="I672" i="27"/>
  <c r="I671" i="27"/>
  <c r="I670" i="27"/>
  <c r="I669" i="27"/>
  <c r="I668" i="27"/>
  <c r="I667" i="27"/>
  <c r="I666" i="27"/>
  <c r="I665" i="27"/>
  <c r="I664" i="27"/>
  <c r="I663" i="27"/>
  <c r="I662" i="27"/>
  <c r="I661" i="27"/>
  <c r="I660" i="27"/>
  <c r="I659" i="27"/>
  <c r="I658" i="27"/>
  <c r="I657" i="27"/>
  <c r="I656" i="27"/>
  <c r="I655" i="27"/>
  <c r="I654" i="27"/>
  <c r="I653" i="27"/>
  <c r="H652" i="27"/>
  <c r="I652" i="27" s="1"/>
  <c r="F652" i="27"/>
  <c r="I651" i="27"/>
  <c r="I650" i="27"/>
  <c r="I649" i="27"/>
  <c r="I648" i="27"/>
  <c r="I647" i="27"/>
  <c r="I646" i="27"/>
  <c r="I645" i="27"/>
  <c r="I644" i="27"/>
  <c r="I643" i="27"/>
  <c r="I642" i="27"/>
  <c r="I641" i="27"/>
  <c r="I640" i="27"/>
  <c r="I639" i="27"/>
  <c r="I638" i="27"/>
  <c r="I637" i="27"/>
  <c r="I636" i="27"/>
  <c r="I635" i="27"/>
  <c r="I634" i="27"/>
  <c r="I633" i="27"/>
  <c r="I632" i="27"/>
  <c r="I631" i="27"/>
  <c r="I630" i="27"/>
  <c r="I629" i="27"/>
  <c r="I628" i="27"/>
  <c r="I627" i="27"/>
  <c r="I626" i="27"/>
  <c r="I625" i="27"/>
  <c r="I624" i="27"/>
  <c r="I623" i="27"/>
  <c r="I622" i="27"/>
  <c r="I621" i="27"/>
  <c r="I620" i="27"/>
  <c r="I619" i="27"/>
  <c r="I618" i="27"/>
  <c r="I617" i="27"/>
  <c r="I616" i="27"/>
  <c r="G615" i="27"/>
  <c r="F615" i="27"/>
  <c r="H615" i="27" s="1"/>
  <c r="I615" i="27" s="1"/>
  <c r="I614" i="27"/>
  <c r="I613" i="27"/>
  <c r="H612" i="27"/>
  <c r="I612" i="27" s="1"/>
  <c r="F612" i="27"/>
  <c r="I611" i="27"/>
  <c r="I610" i="27"/>
  <c r="I609" i="27"/>
  <c r="H608" i="27"/>
  <c r="I608" i="27" s="1"/>
  <c r="G608" i="27"/>
  <c r="I607" i="27"/>
  <c r="I606" i="27"/>
  <c r="I605" i="27"/>
  <c r="I604" i="27"/>
  <c r="I603" i="27"/>
  <c r="I602" i="27"/>
  <c r="I601" i="27"/>
  <c r="I600" i="27"/>
  <c r="I599" i="27"/>
  <c r="I598" i="27"/>
  <c r="I597" i="27"/>
  <c r="I596" i="27"/>
  <c r="I595" i="27"/>
  <c r="I594" i="27"/>
  <c r="G593" i="27"/>
  <c r="H593" i="27" s="1"/>
  <c r="I593" i="27" s="1"/>
  <c r="I592" i="27"/>
  <c r="I591" i="27"/>
  <c r="I590" i="27"/>
  <c r="I589" i="27"/>
  <c r="I588" i="27"/>
  <c r="I587" i="27"/>
  <c r="I586" i="27"/>
  <c r="I585" i="27"/>
  <c r="I584" i="27"/>
  <c r="H583" i="27"/>
  <c r="I583" i="27" s="1"/>
  <c r="G583" i="27"/>
  <c r="I582" i="27"/>
  <c r="I581" i="27"/>
  <c r="I580" i="27"/>
  <c r="I579" i="27"/>
  <c r="I578" i="27"/>
  <c r="I577" i="27"/>
  <c r="I576" i="27"/>
  <c r="I575" i="27"/>
  <c r="I574" i="27"/>
  <c r="G573" i="27"/>
  <c r="H573" i="27" s="1"/>
  <c r="I573" i="27" s="1"/>
  <c r="F573" i="27"/>
  <c r="I572" i="27"/>
  <c r="I571" i="27"/>
  <c r="I570" i="27"/>
  <c r="I569" i="27"/>
  <c r="I568" i="27"/>
  <c r="I567" i="27"/>
  <c r="I566" i="27"/>
  <c r="I565" i="27"/>
  <c r="I564" i="27"/>
  <c r="I563" i="27"/>
  <c r="I562" i="27"/>
  <c r="I561" i="27"/>
  <c r="I560" i="27"/>
  <c r="I559" i="27"/>
  <c r="I558" i="27"/>
  <c r="I557" i="27"/>
  <c r="I556" i="27"/>
  <c r="I555" i="27"/>
  <c r="I554" i="27"/>
  <c r="I553" i="27"/>
  <c r="I552" i="27"/>
  <c r="I551" i="27"/>
  <c r="I550" i="27"/>
  <c r="I549" i="27"/>
  <c r="I548" i="27"/>
  <c r="I547" i="27"/>
  <c r="I546" i="27"/>
  <c r="I545" i="27"/>
  <c r="F544" i="27"/>
  <c r="H544" i="27" s="1"/>
  <c r="I544" i="27" s="1"/>
  <c r="I543" i="27"/>
  <c r="I542" i="27"/>
  <c r="I541" i="27"/>
  <c r="I540" i="27"/>
  <c r="I539" i="27"/>
  <c r="I538" i="27"/>
  <c r="I537" i="27"/>
  <c r="I536" i="27"/>
  <c r="I535" i="27"/>
  <c r="I534" i="27"/>
  <c r="I533" i="27"/>
  <c r="I532" i="27"/>
  <c r="I531" i="27"/>
  <c r="I530" i="27"/>
  <c r="I529" i="27"/>
  <c r="I528" i="27"/>
  <c r="I527" i="27"/>
  <c r="I526" i="27"/>
  <c r="I525" i="27"/>
  <c r="I524" i="27"/>
  <c r="I523" i="27"/>
  <c r="I522" i="27"/>
  <c r="I521" i="27"/>
  <c r="I520" i="27"/>
  <c r="I519" i="27"/>
  <c r="I518" i="27"/>
  <c r="I517" i="27"/>
  <c r="I516" i="27"/>
  <c r="I515" i="27"/>
  <c r="I514" i="27"/>
  <c r="I513" i="27"/>
  <c r="I512" i="27"/>
  <c r="I511" i="27"/>
  <c r="I510" i="27"/>
  <c r="I509" i="27"/>
  <c r="I508" i="27"/>
  <c r="I507" i="27"/>
  <c r="I506" i="27"/>
  <c r="I505" i="27"/>
  <c r="I504" i="27"/>
  <c r="I503" i="27"/>
  <c r="I502" i="27"/>
  <c r="I501" i="27"/>
  <c r="I500" i="27"/>
  <c r="I499" i="27"/>
  <c r="I498" i="27"/>
  <c r="I497" i="27"/>
  <c r="I496" i="27"/>
  <c r="I495" i="27"/>
  <c r="I494" i="27"/>
  <c r="I493" i="27"/>
  <c r="I492" i="27"/>
  <c r="I491" i="27"/>
  <c r="I490" i="27"/>
  <c r="I489" i="27"/>
  <c r="I488" i="27"/>
  <c r="I487" i="27"/>
  <c r="I486" i="27"/>
  <c r="I485" i="27"/>
  <c r="I484" i="27"/>
  <c r="I483" i="27"/>
  <c r="I482" i="27"/>
  <c r="I481" i="27"/>
  <c r="I480" i="27"/>
  <c r="I479" i="27"/>
  <c r="I478" i="27"/>
  <c r="I477" i="27"/>
  <c r="F476" i="27"/>
  <c r="H476" i="27" s="1"/>
  <c r="I476" i="27" s="1"/>
  <c r="I475" i="27"/>
  <c r="I474" i="27"/>
  <c r="I473" i="27"/>
  <c r="I472" i="27"/>
  <c r="H471" i="27"/>
  <c r="I471" i="27" s="1"/>
  <c r="F471" i="27"/>
  <c r="I470" i="27"/>
  <c r="I469" i="27"/>
  <c r="I468" i="27"/>
  <c r="G467" i="27"/>
  <c r="H467" i="27" s="1"/>
  <c r="I467" i="27" s="1"/>
  <c r="I466" i="27"/>
  <c r="I465" i="27"/>
  <c r="I464" i="27"/>
  <c r="I463" i="27"/>
  <c r="I462" i="27"/>
  <c r="I461" i="27"/>
  <c r="I460" i="27"/>
  <c r="I459" i="27"/>
  <c r="I458" i="27"/>
  <c r="I457" i="27"/>
  <c r="I456" i="27"/>
  <c r="I455" i="27"/>
  <c r="I454" i="27"/>
  <c r="I453" i="27"/>
  <c r="I452" i="27"/>
  <c r="I451" i="27"/>
  <c r="I450" i="27"/>
  <c r="I449" i="27"/>
  <c r="G448" i="27"/>
  <c r="H448" i="27" s="1"/>
  <c r="I448" i="27" s="1"/>
  <c r="F448" i="27"/>
  <c r="H447" i="27"/>
  <c r="I447" i="27" s="1"/>
  <c r="G447" i="27"/>
  <c r="I446" i="27"/>
  <c r="I445" i="27"/>
  <c r="I444" i="27"/>
  <c r="I443" i="27"/>
  <c r="I442" i="27"/>
  <c r="I441" i="27"/>
  <c r="I440" i="27"/>
  <c r="I439" i="27"/>
  <c r="I438" i="27"/>
  <c r="I437" i="27"/>
  <c r="I436" i="27"/>
  <c r="H435" i="27"/>
  <c r="I435" i="27" s="1"/>
  <c r="I434" i="27"/>
  <c r="I433" i="27"/>
  <c r="F432" i="27"/>
  <c r="H432" i="27" s="1"/>
  <c r="I432" i="27" s="1"/>
  <c r="I431" i="27"/>
  <c r="I430" i="27"/>
  <c r="I429" i="27"/>
  <c r="H428" i="27"/>
  <c r="I428" i="27" s="1"/>
  <c r="G428" i="27"/>
  <c r="I427" i="27"/>
  <c r="I426" i="27"/>
  <c r="I425" i="27"/>
  <c r="I424" i="27"/>
  <c r="I423" i="27"/>
  <c r="I422" i="27"/>
  <c r="I421" i="27"/>
  <c r="I420" i="27"/>
  <c r="I419" i="27"/>
  <c r="I418" i="27"/>
  <c r="I417" i="27"/>
  <c r="I416" i="27"/>
  <c r="I415" i="27"/>
  <c r="I414" i="27"/>
  <c r="I413" i="27"/>
  <c r="I412" i="27"/>
  <c r="I411" i="27"/>
  <c r="I410" i="27"/>
  <c r="I409" i="27"/>
  <c r="I408" i="27"/>
  <c r="I407" i="27"/>
  <c r="I406" i="27"/>
  <c r="I405" i="27"/>
  <c r="I404" i="27"/>
  <c r="I403" i="27"/>
  <c r="I402" i="27"/>
  <c r="I401" i="27"/>
  <c r="I400" i="27"/>
  <c r="I399" i="27"/>
  <c r="I398" i="27"/>
  <c r="I397" i="27"/>
  <c r="I396" i="27"/>
  <c r="I395" i="27"/>
  <c r="I394" i="27"/>
  <c r="I393" i="27"/>
  <c r="I392" i="27"/>
  <c r="I391" i="27"/>
  <c r="I390" i="27"/>
  <c r="I389" i="27"/>
  <c r="I388" i="27"/>
  <c r="I387" i="27"/>
  <c r="I386" i="27"/>
  <c r="I385" i="27"/>
  <c r="I384" i="27"/>
  <c r="I383" i="27"/>
  <c r="I382" i="27"/>
  <c r="I381" i="27"/>
  <c r="I380" i="27"/>
  <c r="I379" i="27"/>
  <c r="I378" i="27"/>
  <c r="I377" i="27"/>
  <c r="I376" i="27"/>
  <c r="I375" i="27"/>
  <c r="I374" i="27"/>
  <c r="H373" i="27"/>
  <c r="I373" i="27" s="1"/>
  <c r="G373" i="27"/>
  <c r="I372" i="27"/>
  <c r="I371" i="27"/>
  <c r="I370" i="27"/>
  <c r="I369" i="27"/>
  <c r="I368" i="27"/>
  <c r="I367" i="27"/>
  <c r="I366" i="27"/>
  <c r="I365" i="27"/>
  <c r="I364" i="27"/>
  <c r="I363" i="27"/>
  <c r="I362" i="27"/>
  <c r="I361" i="27"/>
  <c r="I360" i="27"/>
  <c r="I359" i="27"/>
  <c r="I358" i="27"/>
  <c r="I357" i="27"/>
  <c r="I356" i="27"/>
  <c r="I355" i="27"/>
  <c r="I354" i="27"/>
  <c r="I353" i="27"/>
  <c r="I352" i="27"/>
  <c r="I351" i="27"/>
  <c r="I350" i="27"/>
  <c r="I349" i="27"/>
  <c r="I348" i="27"/>
  <c r="I347" i="27"/>
  <c r="I346" i="27"/>
  <c r="I345" i="27"/>
  <c r="I344" i="27"/>
  <c r="I343" i="27"/>
  <c r="I342" i="27"/>
  <c r="I341" i="27"/>
  <c r="I340" i="27"/>
  <c r="I339" i="27"/>
  <c r="I338" i="27"/>
  <c r="I337" i="27"/>
  <c r="I336" i="27"/>
  <c r="I335" i="27"/>
  <c r="I334" i="27"/>
  <c r="I333" i="27"/>
  <c r="I332" i="27"/>
  <c r="I331" i="27"/>
  <c r="I330" i="27"/>
  <c r="I329" i="27"/>
  <c r="I328" i="27"/>
  <c r="I327" i="27"/>
  <c r="I326" i="27"/>
  <c r="I325" i="27"/>
  <c r="I324" i="27"/>
  <c r="I323" i="27"/>
  <c r="I322" i="27"/>
  <c r="I321" i="27"/>
  <c r="I320" i="27"/>
  <c r="I319" i="27"/>
  <c r="I318" i="27"/>
  <c r="I317" i="27"/>
  <c r="I316" i="27"/>
  <c r="I315" i="27"/>
  <c r="I314" i="27"/>
  <c r="I313" i="27"/>
  <c r="I312" i="27"/>
  <c r="I311" i="27"/>
  <c r="I310" i="27"/>
  <c r="I309" i="27"/>
  <c r="I308" i="27"/>
  <c r="I307" i="27"/>
  <c r="I306" i="27"/>
  <c r="I305" i="27"/>
  <c r="I304" i="27"/>
  <c r="I303" i="27"/>
  <c r="I302" i="27"/>
  <c r="I301" i="27"/>
  <c r="I300" i="27"/>
  <c r="I299" i="27"/>
  <c r="I298" i="27"/>
  <c r="I297" i="27"/>
  <c r="I296" i="27"/>
  <c r="I295" i="27"/>
  <c r="I294" i="27"/>
  <c r="I293" i="27"/>
  <c r="I292" i="27"/>
  <c r="I291" i="27"/>
  <c r="I290" i="27"/>
  <c r="I289" i="27"/>
  <c r="I288" i="27"/>
  <c r="I287" i="27"/>
  <c r="I286" i="27"/>
  <c r="I285" i="27"/>
  <c r="I284" i="27"/>
  <c r="I283" i="27"/>
  <c r="I282" i="27"/>
  <c r="I281" i="27"/>
  <c r="I280" i="27"/>
  <c r="I279" i="27"/>
  <c r="I278" i="27"/>
  <c r="I277" i="27"/>
  <c r="I276" i="27"/>
  <c r="I275" i="27"/>
  <c r="I274" i="27"/>
  <c r="I273" i="27"/>
  <c r="I272" i="27"/>
  <c r="I271" i="27"/>
  <c r="I270" i="27"/>
  <c r="I269" i="27"/>
  <c r="I268" i="27"/>
  <c r="I267" i="27"/>
  <c r="I266" i="27"/>
  <c r="I265" i="27"/>
  <c r="I264" i="27"/>
  <c r="I263" i="27"/>
  <c r="I262" i="27"/>
  <c r="I261" i="27"/>
  <c r="I260" i="27"/>
  <c r="I259" i="27"/>
  <c r="I258" i="27"/>
  <c r="I257" i="27"/>
  <c r="I256" i="27"/>
  <c r="I255" i="27"/>
  <c r="I254" i="27"/>
  <c r="I253" i="27"/>
  <c r="I252" i="27"/>
  <c r="I251" i="27"/>
  <c r="I250" i="27"/>
  <c r="I249" i="27"/>
  <c r="I248" i="27"/>
  <c r="I247" i="27"/>
  <c r="I246" i="27"/>
  <c r="I245" i="27"/>
  <c r="I244" i="27"/>
  <c r="I243" i="27"/>
  <c r="I242" i="27"/>
  <c r="I241" i="27"/>
  <c r="I240" i="27"/>
  <c r="I239" i="27"/>
  <c r="I238" i="27"/>
  <c r="I237" i="27"/>
  <c r="I236" i="27"/>
  <c r="I235" i="27"/>
  <c r="I234" i="27"/>
  <c r="I233" i="27"/>
  <c r="I232" i="27"/>
  <c r="I231" i="27"/>
  <c r="I230" i="27"/>
  <c r="I229" i="27"/>
  <c r="I228" i="27"/>
  <c r="I227" i="27"/>
  <c r="I226" i="27"/>
  <c r="I225" i="27"/>
  <c r="I224" i="27"/>
  <c r="I223" i="27"/>
  <c r="I222" i="27"/>
  <c r="I221" i="27"/>
  <c r="I220" i="27"/>
  <c r="I219" i="27"/>
  <c r="I218" i="27"/>
  <c r="I217" i="27"/>
  <c r="I216" i="27"/>
  <c r="I215" i="27"/>
  <c r="I214" i="27"/>
  <c r="I213" i="27"/>
  <c r="I212" i="27"/>
  <c r="I211" i="27"/>
  <c r="I210" i="27"/>
  <c r="I209" i="27"/>
  <c r="I208" i="27"/>
  <c r="I207" i="27"/>
  <c r="I206" i="27"/>
  <c r="I205" i="27"/>
  <c r="I204" i="27"/>
  <c r="I203" i="27"/>
  <c r="I202" i="27"/>
  <c r="I201" i="27"/>
  <c r="I200" i="27"/>
  <c r="I199" i="27"/>
  <c r="I198" i="27"/>
  <c r="I197" i="27"/>
  <c r="I196" i="27"/>
  <c r="I195" i="27"/>
  <c r="I194" i="27"/>
  <c r="I193" i="27"/>
  <c r="I192" i="27"/>
  <c r="H191" i="27"/>
  <c r="I191" i="27" s="1"/>
  <c r="F191" i="27"/>
  <c r="I190" i="27"/>
  <c r="I189" i="27"/>
  <c r="I188" i="27"/>
  <c r="I187" i="27"/>
  <c r="I186" i="27"/>
  <c r="I185" i="27"/>
  <c r="I184" i="27"/>
  <c r="I183" i="27"/>
  <c r="I182" i="27"/>
  <c r="I181" i="27"/>
  <c r="I180" i="27"/>
  <c r="I179" i="27"/>
  <c r="I178" i="27"/>
  <c r="I177" i="27"/>
  <c r="I176" i="27"/>
  <c r="I175" i="27"/>
  <c r="I174" i="27"/>
  <c r="I173" i="27"/>
  <c r="I172" i="27"/>
  <c r="I171" i="27"/>
  <c r="I170" i="27"/>
  <c r="I169" i="27"/>
  <c r="I168" i="27"/>
  <c r="I167" i="27"/>
  <c r="I166" i="27"/>
  <c r="I165" i="27"/>
  <c r="I164" i="27"/>
  <c r="I163" i="27"/>
  <c r="I162" i="27"/>
  <c r="I161" i="27"/>
  <c r="I160" i="27"/>
  <c r="I159" i="27"/>
  <c r="I158" i="27"/>
  <c r="I157" i="27"/>
  <c r="I156" i="27"/>
  <c r="I155" i="27"/>
  <c r="I154" i="27"/>
  <c r="I153" i="27"/>
  <c r="I152" i="27"/>
  <c r="I151" i="27"/>
  <c r="I150" i="27"/>
  <c r="I149" i="27"/>
  <c r="I148" i="27"/>
  <c r="I147" i="27"/>
  <c r="I146" i="27"/>
  <c r="I145" i="27"/>
  <c r="I144" i="27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48" i="26"/>
  <c r="I47" i="26"/>
  <c r="I46" i="26"/>
  <c r="I45" i="26"/>
  <c r="I44" i="26"/>
  <c r="I43" i="26"/>
  <c r="I42" i="26"/>
  <c r="I41" i="26"/>
  <c r="I40" i="26"/>
  <c r="I39" i="26"/>
  <c r="I38" i="26"/>
  <c r="I37" i="26"/>
  <c r="M25" i="26"/>
  <c r="G24" i="26"/>
  <c r="M22" i="26"/>
  <c r="M20" i="26"/>
  <c r="AN20" i="26"/>
  <c r="M19" i="26"/>
  <c r="AN19" i="26"/>
  <c r="AN18" i="26"/>
  <c r="J18" i="26"/>
  <c r="M18" i="26"/>
  <c r="C18" i="26"/>
  <c r="C19" i="26" s="1"/>
  <c r="M17" i="26"/>
  <c r="AN17" i="26"/>
  <c r="AN16" i="26"/>
  <c r="AN15" i="26"/>
  <c r="F21" i="26"/>
  <c r="E21" i="26"/>
  <c r="M21" i="26" s="1"/>
  <c r="D21" i="26"/>
  <c r="M14" i="26"/>
  <c r="O13" i="26"/>
  <c r="M12" i="26"/>
  <c r="AN12" i="26"/>
  <c r="AN11" i="26"/>
  <c r="M11" i="26"/>
  <c r="AN10" i="26"/>
  <c r="AN9" i="26"/>
  <c r="M9" i="26"/>
  <c r="C9" i="26"/>
  <c r="M8" i="26"/>
  <c r="AN8" i="26"/>
  <c r="C8" i="26"/>
  <c r="M7" i="26"/>
  <c r="F13" i="26"/>
  <c r="E13" i="26"/>
  <c r="D13" i="26"/>
  <c r="F5" i="26"/>
  <c r="E5" i="26"/>
  <c r="D5" i="26"/>
  <c r="C7" i="10" l="1"/>
  <c r="C8" i="10" s="1"/>
  <c r="N934" i="27"/>
  <c r="I1023" i="27"/>
  <c r="D23" i="26"/>
  <c r="I951" i="27"/>
  <c r="I1180" i="27"/>
  <c r="I954" i="27"/>
  <c r="N912" i="27"/>
  <c r="I912" i="27"/>
  <c r="I1072" i="27"/>
  <c r="N921" i="27"/>
  <c r="I921" i="27"/>
  <c r="I1001" i="27"/>
  <c r="I1185" i="27"/>
  <c r="I1087" i="27"/>
  <c r="M13" i="26"/>
  <c r="E23" i="26"/>
  <c r="N13" i="26"/>
  <c r="F23" i="26"/>
  <c r="F24" i="26" s="1"/>
  <c r="I12" i="26"/>
  <c r="AN7" i="26"/>
  <c r="M15" i="26"/>
  <c r="N14" i="26" l="1"/>
  <c r="N17" i="26" s="1"/>
  <c r="P13" i="26"/>
  <c r="P14" i="26" s="1"/>
  <c r="P19" i="26" s="1"/>
  <c r="E24" i="26"/>
  <c r="M24" i="26" s="1"/>
  <c r="M23" i="26"/>
  <c r="D285" i="25" l="1"/>
  <c r="C279" i="25"/>
  <c r="D279" i="25" s="1"/>
  <c r="C278" i="25"/>
  <c r="B278" i="25"/>
  <c r="H277" i="25"/>
  <c r="C277" i="25"/>
  <c r="D277" i="25" s="1"/>
  <c r="H276" i="25"/>
  <c r="C276" i="25"/>
  <c r="D276" i="25" s="1"/>
  <c r="H275" i="25"/>
  <c r="C275" i="25"/>
  <c r="D275" i="25" s="1"/>
  <c r="H274" i="25"/>
  <c r="C274" i="25"/>
  <c r="D274" i="25" s="1"/>
  <c r="H273" i="25"/>
  <c r="C273" i="25"/>
  <c r="D273" i="25" s="1"/>
  <c r="H272" i="25"/>
  <c r="D272" i="25"/>
  <c r="C272" i="25"/>
  <c r="H271" i="25"/>
  <c r="C271" i="25"/>
  <c r="D271" i="25" s="1"/>
  <c r="H270" i="25"/>
  <c r="C270" i="25"/>
  <c r="D270" i="25" s="1"/>
  <c r="H269" i="25"/>
  <c r="D269" i="25"/>
  <c r="H268" i="25"/>
  <c r="D268" i="25"/>
  <c r="H267" i="25"/>
  <c r="C267" i="25"/>
  <c r="D267" i="25" s="1"/>
  <c r="H266" i="25"/>
  <c r="C266" i="25"/>
  <c r="D266" i="25" s="1"/>
  <c r="H265" i="25"/>
  <c r="C265" i="25"/>
  <c r="D265" i="25" s="1"/>
  <c r="H264" i="25"/>
  <c r="C264" i="25"/>
  <c r="D264" i="25" s="1"/>
  <c r="H263" i="25"/>
  <c r="C263" i="25"/>
  <c r="D263" i="25" s="1"/>
  <c r="H262" i="25"/>
  <c r="C262" i="25"/>
  <c r="D262" i="25" s="1"/>
  <c r="H261" i="25"/>
  <c r="C261" i="25"/>
  <c r="D261" i="25" s="1"/>
  <c r="H260" i="25"/>
  <c r="C260" i="25"/>
  <c r="D260" i="25" s="1"/>
  <c r="H259" i="25"/>
  <c r="C259" i="25"/>
  <c r="D259" i="25" s="1"/>
  <c r="H258" i="25"/>
  <c r="C258" i="25"/>
  <c r="D258" i="25" s="1"/>
  <c r="H257" i="25"/>
  <c r="C257" i="25"/>
  <c r="D257" i="25" s="1"/>
  <c r="H256" i="25"/>
  <c r="C256" i="25"/>
  <c r="D256" i="25" s="1"/>
  <c r="H255" i="25"/>
  <c r="C255" i="25"/>
  <c r="D255" i="25" s="1"/>
  <c r="H254" i="25"/>
  <c r="C254" i="25"/>
  <c r="D254" i="25" s="1"/>
  <c r="H253" i="25"/>
  <c r="C253" i="25"/>
  <c r="D253" i="25" s="1"/>
  <c r="H252" i="25"/>
  <c r="C252" i="25"/>
  <c r="D252" i="25" s="1"/>
  <c r="H251" i="25"/>
  <c r="C251" i="25"/>
  <c r="D251" i="25" s="1"/>
  <c r="H250" i="25"/>
  <c r="C250" i="25"/>
  <c r="D250" i="25" s="1"/>
  <c r="H249" i="25"/>
  <c r="C249" i="25"/>
  <c r="D249" i="25" s="1"/>
  <c r="H248" i="25"/>
  <c r="C248" i="25"/>
  <c r="D248" i="25" s="1"/>
  <c r="H247" i="25"/>
  <c r="C247" i="25"/>
  <c r="D247" i="25" s="1"/>
  <c r="H246" i="25"/>
  <c r="C246" i="25"/>
  <c r="D246" i="25" s="1"/>
  <c r="H245" i="25"/>
  <c r="C245" i="25"/>
  <c r="D245" i="25" s="1"/>
  <c r="H244" i="25"/>
  <c r="C244" i="25"/>
  <c r="D244" i="25" s="1"/>
  <c r="H243" i="25"/>
  <c r="C243" i="25"/>
  <c r="D243" i="25" s="1"/>
  <c r="H242" i="25"/>
  <c r="C242" i="25"/>
  <c r="D242" i="25" s="1"/>
  <c r="H241" i="25"/>
  <c r="C241" i="25"/>
  <c r="D241" i="25" s="1"/>
  <c r="H240" i="25"/>
  <c r="C240" i="25"/>
  <c r="D240" i="25" s="1"/>
  <c r="H239" i="25"/>
  <c r="C239" i="25"/>
  <c r="D239" i="25" s="1"/>
  <c r="H238" i="25"/>
  <c r="C238" i="25"/>
  <c r="D238" i="25" s="1"/>
  <c r="H237" i="25"/>
  <c r="C237" i="25"/>
  <c r="D237" i="25" s="1"/>
  <c r="H236" i="25"/>
  <c r="C236" i="25"/>
  <c r="D236" i="25" s="1"/>
  <c r="H235" i="25"/>
  <c r="C235" i="25"/>
  <c r="D235" i="25" s="1"/>
  <c r="H234" i="25"/>
  <c r="C234" i="25"/>
  <c r="D234" i="25" s="1"/>
  <c r="H233" i="25"/>
  <c r="C233" i="25"/>
  <c r="D233" i="25" s="1"/>
  <c r="H232" i="25"/>
  <c r="C232" i="25"/>
  <c r="D232" i="25" s="1"/>
  <c r="H231" i="25"/>
  <c r="C231" i="25"/>
  <c r="D231" i="25" s="1"/>
  <c r="H230" i="25"/>
  <c r="C230" i="25"/>
  <c r="D230" i="25" s="1"/>
  <c r="H229" i="25"/>
  <c r="C229" i="25"/>
  <c r="D229" i="25" s="1"/>
  <c r="H228" i="25"/>
  <c r="C228" i="25"/>
  <c r="D228" i="25" s="1"/>
  <c r="H227" i="25"/>
  <c r="C227" i="25"/>
  <c r="D227" i="25" s="1"/>
  <c r="H226" i="25"/>
  <c r="C226" i="25"/>
  <c r="D226" i="25" s="1"/>
  <c r="H225" i="25"/>
  <c r="C225" i="25"/>
  <c r="D225" i="25" s="1"/>
  <c r="H224" i="25"/>
  <c r="C224" i="25"/>
  <c r="D224" i="25" s="1"/>
  <c r="H223" i="25"/>
  <c r="C223" i="25"/>
  <c r="D223" i="25" s="1"/>
  <c r="H222" i="25"/>
  <c r="C222" i="25"/>
  <c r="D222" i="25" s="1"/>
  <c r="H221" i="25"/>
  <c r="C221" i="25"/>
  <c r="D221" i="25" s="1"/>
  <c r="H220" i="25"/>
  <c r="C220" i="25"/>
  <c r="D220" i="25" s="1"/>
  <c r="H219" i="25"/>
  <c r="C219" i="25"/>
  <c r="D219" i="25" s="1"/>
  <c r="H218" i="25"/>
  <c r="C218" i="25"/>
  <c r="D218" i="25" s="1"/>
  <c r="H217" i="25"/>
  <c r="C217" i="25"/>
  <c r="D217" i="25" s="1"/>
  <c r="H216" i="25"/>
  <c r="D216" i="25"/>
  <c r="C216" i="25"/>
  <c r="H215" i="25"/>
  <c r="C215" i="25"/>
  <c r="D215" i="25" s="1"/>
  <c r="H214" i="25"/>
  <c r="C214" i="25"/>
  <c r="D214" i="25" s="1"/>
  <c r="H213" i="25"/>
  <c r="C213" i="25"/>
  <c r="D213" i="25" s="1"/>
  <c r="H212" i="25"/>
  <c r="C212" i="25"/>
  <c r="D212" i="25" s="1"/>
  <c r="H211" i="25"/>
  <c r="C211" i="25"/>
  <c r="D211" i="25" s="1"/>
  <c r="H210" i="25"/>
  <c r="C210" i="25"/>
  <c r="D210" i="25" s="1"/>
  <c r="H209" i="25"/>
  <c r="C209" i="25"/>
  <c r="D209" i="25" s="1"/>
  <c r="H208" i="25"/>
  <c r="C208" i="25"/>
  <c r="D208" i="25" s="1"/>
  <c r="H207" i="25"/>
  <c r="C207" i="25"/>
  <c r="D207" i="25" s="1"/>
  <c r="H206" i="25"/>
  <c r="C206" i="25"/>
  <c r="D206" i="25" s="1"/>
  <c r="H205" i="25"/>
  <c r="C205" i="25"/>
  <c r="D205" i="25" s="1"/>
  <c r="H204" i="25"/>
  <c r="C204" i="25"/>
  <c r="D204" i="25" s="1"/>
  <c r="H203" i="25"/>
  <c r="C203" i="25"/>
  <c r="D203" i="25" s="1"/>
  <c r="H202" i="25"/>
  <c r="C202" i="25"/>
  <c r="D202" i="25" s="1"/>
  <c r="H201" i="25"/>
  <c r="C201" i="25"/>
  <c r="D201" i="25" s="1"/>
  <c r="H200" i="25"/>
  <c r="C200" i="25"/>
  <c r="D200" i="25" s="1"/>
  <c r="H199" i="25"/>
  <c r="C199" i="25"/>
  <c r="D199" i="25" s="1"/>
  <c r="H198" i="25"/>
  <c r="C198" i="25"/>
  <c r="D198" i="25" s="1"/>
  <c r="H197" i="25"/>
  <c r="C197" i="25"/>
  <c r="D197" i="25" s="1"/>
  <c r="H196" i="25"/>
  <c r="C196" i="25"/>
  <c r="D196" i="25" s="1"/>
  <c r="H195" i="25"/>
  <c r="C195" i="25"/>
  <c r="D195" i="25" s="1"/>
  <c r="H194" i="25"/>
  <c r="C194" i="25"/>
  <c r="D194" i="25" s="1"/>
  <c r="H193" i="25"/>
  <c r="C193" i="25"/>
  <c r="D193" i="25" s="1"/>
  <c r="H192" i="25"/>
  <c r="C192" i="25"/>
  <c r="D192" i="25" s="1"/>
  <c r="H191" i="25"/>
  <c r="C191" i="25"/>
  <c r="D191" i="25" s="1"/>
  <c r="H190" i="25"/>
  <c r="C190" i="25"/>
  <c r="D190" i="25" s="1"/>
  <c r="H189" i="25"/>
  <c r="C189" i="25"/>
  <c r="D189" i="25" s="1"/>
  <c r="H188" i="25"/>
  <c r="C188" i="25"/>
  <c r="D188" i="25" s="1"/>
  <c r="H187" i="25"/>
  <c r="C187" i="25"/>
  <c r="D187" i="25" s="1"/>
  <c r="H186" i="25"/>
  <c r="C186" i="25"/>
  <c r="D186" i="25" s="1"/>
  <c r="H185" i="25"/>
  <c r="C185" i="25"/>
  <c r="D185" i="25" s="1"/>
  <c r="H184" i="25"/>
  <c r="C184" i="25"/>
  <c r="D184" i="25" s="1"/>
  <c r="H183" i="25"/>
  <c r="C183" i="25"/>
  <c r="D183" i="25" s="1"/>
  <c r="H182" i="25"/>
  <c r="C182" i="25"/>
  <c r="D182" i="25" s="1"/>
  <c r="H181" i="25"/>
  <c r="C181" i="25"/>
  <c r="D181" i="25" s="1"/>
  <c r="H180" i="25"/>
  <c r="C180" i="25"/>
  <c r="D180" i="25" s="1"/>
  <c r="H179" i="25"/>
  <c r="C179" i="25"/>
  <c r="D179" i="25" s="1"/>
  <c r="H178" i="25"/>
  <c r="C178" i="25"/>
  <c r="D178" i="25" s="1"/>
  <c r="H177" i="25"/>
  <c r="C177" i="25"/>
  <c r="D177" i="25" s="1"/>
  <c r="H176" i="25"/>
  <c r="C176" i="25"/>
  <c r="D176" i="25" s="1"/>
  <c r="H175" i="25"/>
  <c r="C175" i="25"/>
  <c r="D175" i="25" s="1"/>
  <c r="H174" i="25"/>
  <c r="C174" i="25"/>
  <c r="D174" i="25" s="1"/>
  <c r="H173" i="25"/>
  <c r="C173" i="25"/>
  <c r="D173" i="25" s="1"/>
  <c r="H172" i="25"/>
  <c r="C172" i="25"/>
  <c r="D172" i="25" s="1"/>
  <c r="H171" i="25"/>
  <c r="C171" i="25"/>
  <c r="D171" i="25" s="1"/>
  <c r="H170" i="25"/>
  <c r="C170" i="25"/>
  <c r="D170" i="25" s="1"/>
  <c r="H169" i="25"/>
  <c r="C169" i="25"/>
  <c r="D169" i="25" s="1"/>
  <c r="H168" i="25"/>
  <c r="C168" i="25"/>
  <c r="D168" i="25" s="1"/>
  <c r="H167" i="25"/>
  <c r="C167" i="25"/>
  <c r="D167" i="25" s="1"/>
  <c r="H166" i="25"/>
  <c r="C166" i="25"/>
  <c r="D166" i="25" s="1"/>
  <c r="H165" i="25"/>
  <c r="C165" i="25"/>
  <c r="D165" i="25" s="1"/>
  <c r="H164" i="25"/>
  <c r="C164" i="25"/>
  <c r="D164" i="25" s="1"/>
  <c r="H163" i="25"/>
  <c r="C163" i="25"/>
  <c r="D163" i="25" s="1"/>
  <c r="H162" i="25"/>
  <c r="C162" i="25"/>
  <c r="D162" i="25" s="1"/>
  <c r="H161" i="25"/>
  <c r="C161" i="25"/>
  <c r="D161" i="25" s="1"/>
  <c r="H160" i="25"/>
  <c r="C160" i="25"/>
  <c r="D160" i="25" s="1"/>
  <c r="H159" i="25"/>
  <c r="C159" i="25"/>
  <c r="D159" i="25" s="1"/>
  <c r="H158" i="25"/>
  <c r="C158" i="25"/>
  <c r="D158" i="25" s="1"/>
  <c r="H157" i="25"/>
  <c r="C157" i="25"/>
  <c r="D157" i="25" s="1"/>
  <c r="H156" i="25"/>
  <c r="C156" i="25"/>
  <c r="D156" i="25" s="1"/>
  <c r="H155" i="25"/>
  <c r="C155" i="25"/>
  <c r="D155" i="25" s="1"/>
  <c r="H154" i="25"/>
  <c r="C154" i="25"/>
  <c r="D154" i="25" s="1"/>
  <c r="H153" i="25"/>
  <c r="C153" i="25"/>
  <c r="D153" i="25" s="1"/>
  <c r="H152" i="25"/>
  <c r="C152" i="25"/>
  <c r="D152" i="25" s="1"/>
  <c r="H151" i="25"/>
  <c r="C151" i="25"/>
  <c r="D151" i="25" s="1"/>
  <c r="H150" i="25"/>
  <c r="C150" i="25"/>
  <c r="D150" i="25" s="1"/>
  <c r="H149" i="25"/>
  <c r="C149" i="25"/>
  <c r="D149" i="25" s="1"/>
  <c r="H148" i="25"/>
  <c r="C148" i="25"/>
  <c r="D148" i="25" s="1"/>
  <c r="H147" i="25"/>
  <c r="C147" i="25"/>
  <c r="D147" i="25" s="1"/>
  <c r="H146" i="25"/>
  <c r="C146" i="25"/>
  <c r="D146" i="25" s="1"/>
  <c r="H145" i="25"/>
  <c r="C145" i="25"/>
  <c r="D145" i="25" s="1"/>
  <c r="H144" i="25"/>
  <c r="C144" i="25"/>
  <c r="D144" i="25" s="1"/>
  <c r="H143" i="25"/>
  <c r="C143" i="25"/>
  <c r="D143" i="25" s="1"/>
  <c r="H142" i="25"/>
  <c r="C142" i="25"/>
  <c r="D142" i="25" s="1"/>
  <c r="H141" i="25"/>
  <c r="C141" i="25"/>
  <c r="D141" i="25" s="1"/>
  <c r="H140" i="25"/>
  <c r="C140" i="25"/>
  <c r="D140" i="25" s="1"/>
  <c r="H139" i="25"/>
  <c r="C139" i="25"/>
  <c r="D139" i="25" s="1"/>
  <c r="H138" i="25"/>
  <c r="C138" i="25"/>
  <c r="D138" i="25" s="1"/>
  <c r="H137" i="25"/>
  <c r="C137" i="25"/>
  <c r="D137" i="25" s="1"/>
  <c r="H136" i="25"/>
  <c r="C136" i="25"/>
  <c r="D136" i="25" s="1"/>
  <c r="H135" i="25"/>
  <c r="C135" i="25"/>
  <c r="D135" i="25" s="1"/>
  <c r="H134" i="25"/>
  <c r="C134" i="25"/>
  <c r="D134" i="25" s="1"/>
  <c r="H133" i="25"/>
  <c r="C133" i="25"/>
  <c r="D133" i="25" s="1"/>
  <c r="H132" i="25"/>
  <c r="C132" i="25"/>
  <c r="D132" i="25" s="1"/>
  <c r="H131" i="25"/>
  <c r="C131" i="25"/>
  <c r="D131" i="25" s="1"/>
  <c r="H130" i="25"/>
  <c r="C130" i="25"/>
  <c r="D130" i="25" s="1"/>
  <c r="H129" i="25"/>
  <c r="C129" i="25"/>
  <c r="D129" i="25" s="1"/>
  <c r="H128" i="25"/>
  <c r="C128" i="25"/>
  <c r="D128" i="25" s="1"/>
  <c r="H127" i="25"/>
  <c r="C127" i="25"/>
  <c r="D127" i="25" s="1"/>
  <c r="H126" i="25"/>
  <c r="C126" i="25"/>
  <c r="D126" i="25" s="1"/>
  <c r="H125" i="25"/>
  <c r="C125" i="25"/>
  <c r="D125" i="25" s="1"/>
  <c r="H124" i="25"/>
  <c r="C124" i="25"/>
  <c r="D124" i="25" s="1"/>
  <c r="H123" i="25"/>
  <c r="C123" i="25"/>
  <c r="D123" i="25" s="1"/>
  <c r="H122" i="25"/>
  <c r="C122" i="25"/>
  <c r="D122" i="25" s="1"/>
  <c r="H121" i="25"/>
  <c r="C121" i="25"/>
  <c r="D121" i="25" s="1"/>
  <c r="H120" i="25"/>
  <c r="C120" i="25"/>
  <c r="D120" i="25" s="1"/>
  <c r="H119" i="25"/>
  <c r="C119" i="25"/>
  <c r="D119" i="25" s="1"/>
  <c r="H118" i="25"/>
  <c r="C118" i="25"/>
  <c r="D118" i="25" s="1"/>
  <c r="H117" i="25"/>
  <c r="C117" i="25"/>
  <c r="D117" i="25" s="1"/>
  <c r="H116" i="25"/>
  <c r="C116" i="25"/>
  <c r="D116" i="25" s="1"/>
  <c r="H115" i="25"/>
  <c r="C115" i="25"/>
  <c r="D115" i="25" s="1"/>
  <c r="H114" i="25"/>
  <c r="C114" i="25"/>
  <c r="D114" i="25" s="1"/>
  <c r="H113" i="25"/>
  <c r="C113" i="25"/>
  <c r="D113" i="25" s="1"/>
  <c r="H112" i="25"/>
  <c r="C112" i="25"/>
  <c r="D112" i="25" s="1"/>
  <c r="H111" i="25"/>
  <c r="C111" i="25"/>
  <c r="D111" i="25" s="1"/>
  <c r="H110" i="25"/>
  <c r="C110" i="25"/>
  <c r="D110" i="25" s="1"/>
  <c r="H109" i="25"/>
  <c r="C109" i="25"/>
  <c r="D109" i="25" s="1"/>
  <c r="H108" i="25"/>
  <c r="C108" i="25"/>
  <c r="D108" i="25" s="1"/>
  <c r="H107" i="25"/>
  <c r="C107" i="25"/>
  <c r="D107" i="25" s="1"/>
  <c r="H106" i="25"/>
  <c r="C106" i="25"/>
  <c r="D106" i="25" s="1"/>
  <c r="H105" i="25"/>
  <c r="C105" i="25"/>
  <c r="D105" i="25" s="1"/>
  <c r="H104" i="25"/>
  <c r="C104" i="25"/>
  <c r="D104" i="25" s="1"/>
  <c r="H103" i="25"/>
  <c r="C103" i="25"/>
  <c r="D103" i="25" s="1"/>
  <c r="H102" i="25"/>
  <c r="C102" i="25"/>
  <c r="D102" i="25" s="1"/>
  <c r="H101" i="25"/>
  <c r="C101" i="25"/>
  <c r="D101" i="25" s="1"/>
  <c r="H100" i="25"/>
  <c r="C100" i="25"/>
  <c r="D100" i="25" s="1"/>
  <c r="H99" i="25"/>
  <c r="C99" i="25"/>
  <c r="D99" i="25" s="1"/>
  <c r="H98" i="25"/>
  <c r="C98" i="25"/>
  <c r="D98" i="25" s="1"/>
  <c r="H97" i="25"/>
  <c r="C97" i="25"/>
  <c r="D97" i="25" s="1"/>
  <c r="H96" i="25"/>
  <c r="C96" i="25"/>
  <c r="D96" i="25" s="1"/>
  <c r="H95" i="25"/>
  <c r="C95" i="25"/>
  <c r="D95" i="25" s="1"/>
  <c r="H94" i="25"/>
  <c r="C94" i="25"/>
  <c r="D94" i="25" s="1"/>
  <c r="H93" i="25"/>
  <c r="C93" i="25"/>
  <c r="D93" i="25" s="1"/>
  <c r="H92" i="25"/>
  <c r="C92" i="25"/>
  <c r="D92" i="25" s="1"/>
  <c r="H91" i="25"/>
  <c r="C91" i="25"/>
  <c r="D91" i="25" s="1"/>
  <c r="H90" i="25"/>
  <c r="C90" i="25"/>
  <c r="D90" i="25" s="1"/>
  <c r="H89" i="25"/>
  <c r="C89" i="25"/>
  <c r="D89" i="25" s="1"/>
  <c r="H88" i="25"/>
  <c r="C88" i="25"/>
  <c r="D88" i="25" s="1"/>
  <c r="H87" i="25"/>
  <c r="C87" i="25"/>
  <c r="D87" i="25" s="1"/>
  <c r="H86" i="25"/>
  <c r="C86" i="25"/>
  <c r="D86" i="25" s="1"/>
  <c r="H85" i="25"/>
  <c r="C85" i="25"/>
  <c r="D85" i="25" s="1"/>
  <c r="H84" i="25"/>
  <c r="C84" i="25"/>
  <c r="D84" i="25" s="1"/>
  <c r="H83" i="25"/>
  <c r="C83" i="25"/>
  <c r="D83" i="25" s="1"/>
  <c r="H82" i="25"/>
  <c r="C82" i="25"/>
  <c r="D82" i="25" s="1"/>
  <c r="H81" i="25"/>
  <c r="C81" i="25"/>
  <c r="D81" i="25" s="1"/>
  <c r="H80" i="25"/>
  <c r="C80" i="25"/>
  <c r="D80" i="25" s="1"/>
  <c r="H79" i="25"/>
  <c r="C79" i="25"/>
  <c r="D79" i="25" s="1"/>
  <c r="H78" i="25"/>
  <c r="C78" i="25"/>
  <c r="D78" i="25" s="1"/>
  <c r="H77" i="25"/>
  <c r="C77" i="25"/>
  <c r="D77" i="25" s="1"/>
  <c r="H76" i="25"/>
  <c r="C76" i="25"/>
  <c r="D76" i="25" s="1"/>
  <c r="H75" i="25"/>
  <c r="C75" i="25"/>
  <c r="D75" i="25" s="1"/>
  <c r="H74" i="25"/>
  <c r="C74" i="25"/>
  <c r="D74" i="25" s="1"/>
  <c r="H73" i="25"/>
  <c r="C73" i="25"/>
  <c r="D73" i="25" s="1"/>
  <c r="H72" i="25"/>
  <c r="C72" i="25"/>
  <c r="D72" i="25" s="1"/>
  <c r="H71" i="25"/>
  <c r="C71" i="25"/>
  <c r="D71" i="25" s="1"/>
  <c r="H70" i="25"/>
  <c r="C70" i="25"/>
  <c r="D70" i="25" s="1"/>
  <c r="H69" i="25"/>
  <c r="C69" i="25"/>
  <c r="D69" i="25" s="1"/>
  <c r="H68" i="25"/>
  <c r="C68" i="25"/>
  <c r="D68" i="25" s="1"/>
  <c r="H67" i="25"/>
  <c r="C67" i="25"/>
  <c r="D67" i="25" s="1"/>
  <c r="H66" i="25"/>
  <c r="C66" i="25"/>
  <c r="D66" i="25" s="1"/>
  <c r="H65" i="25"/>
  <c r="C65" i="25"/>
  <c r="D65" i="25" s="1"/>
  <c r="H64" i="25"/>
  <c r="C64" i="25"/>
  <c r="D64" i="25" s="1"/>
  <c r="H63" i="25"/>
  <c r="C63" i="25"/>
  <c r="D63" i="25" s="1"/>
  <c r="H62" i="25"/>
  <c r="C62" i="25"/>
  <c r="D62" i="25" s="1"/>
  <c r="H61" i="25"/>
  <c r="C61" i="25"/>
  <c r="D61" i="25" s="1"/>
  <c r="H60" i="25"/>
  <c r="C60" i="25"/>
  <c r="D60" i="25" s="1"/>
  <c r="H59" i="25"/>
  <c r="C59" i="25"/>
  <c r="D59" i="25" s="1"/>
  <c r="H58" i="25"/>
  <c r="C58" i="25"/>
  <c r="D58" i="25" s="1"/>
  <c r="H57" i="25"/>
  <c r="C57" i="25"/>
  <c r="D57" i="25" s="1"/>
  <c r="H56" i="25"/>
  <c r="C56" i="25"/>
  <c r="D56" i="25" s="1"/>
  <c r="H55" i="25"/>
  <c r="C55" i="25"/>
  <c r="D55" i="25" s="1"/>
  <c r="H54" i="25"/>
  <c r="C54" i="25"/>
  <c r="D54" i="25" s="1"/>
  <c r="H53" i="25"/>
  <c r="C53" i="25"/>
  <c r="D53" i="25" s="1"/>
  <c r="H52" i="25"/>
  <c r="C52" i="25"/>
  <c r="D52" i="25" s="1"/>
  <c r="H51" i="25"/>
  <c r="C51" i="25"/>
  <c r="D51" i="25" s="1"/>
  <c r="H50" i="25"/>
  <c r="C50" i="25"/>
  <c r="D50" i="25" s="1"/>
  <c r="H49" i="25"/>
  <c r="C49" i="25"/>
  <c r="D49" i="25" s="1"/>
  <c r="H48" i="25"/>
  <c r="C48" i="25"/>
  <c r="D48" i="25" s="1"/>
  <c r="H47" i="25"/>
  <c r="C47" i="25"/>
  <c r="D47" i="25" s="1"/>
  <c r="H46" i="25"/>
  <c r="C46" i="25"/>
  <c r="D46" i="25" s="1"/>
  <c r="H45" i="25"/>
  <c r="C45" i="25"/>
  <c r="D45" i="25" s="1"/>
  <c r="H44" i="25"/>
  <c r="C44" i="25"/>
  <c r="D44" i="25" s="1"/>
  <c r="H43" i="25"/>
  <c r="C43" i="25"/>
  <c r="D43" i="25" s="1"/>
  <c r="H42" i="25"/>
  <c r="C42" i="25"/>
  <c r="D42" i="25" s="1"/>
  <c r="H41" i="25"/>
  <c r="C41" i="25"/>
  <c r="D41" i="25" s="1"/>
  <c r="H40" i="25"/>
  <c r="C40" i="25"/>
  <c r="D40" i="25" s="1"/>
  <c r="H39" i="25"/>
  <c r="C39" i="25"/>
  <c r="D39" i="25" s="1"/>
  <c r="H38" i="25"/>
  <c r="C38" i="25"/>
  <c r="D38" i="25" s="1"/>
  <c r="H37" i="25"/>
  <c r="C37" i="25"/>
  <c r="D37" i="25" s="1"/>
  <c r="H36" i="25"/>
  <c r="C36" i="25"/>
  <c r="D36" i="25" s="1"/>
  <c r="H35" i="25"/>
  <c r="C35" i="25"/>
  <c r="D35" i="25" s="1"/>
  <c r="H34" i="25"/>
  <c r="C34" i="25"/>
  <c r="D34" i="25" s="1"/>
  <c r="H33" i="25"/>
  <c r="C33" i="25"/>
  <c r="D33" i="25" s="1"/>
  <c r="H32" i="25"/>
  <c r="C32" i="25"/>
  <c r="D32" i="25" s="1"/>
  <c r="H31" i="25"/>
  <c r="C31" i="25"/>
  <c r="D31" i="25" s="1"/>
  <c r="H30" i="25"/>
  <c r="C30" i="25"/>
  <c r="D30" i="25" s="1"/>
  <c r="H29" i="25"/>
  <c r="C29" i="25"/>
  <c r="D29" i="25" s="1"/>
  <c r="H28" i="25"/>
  <c r="C28" i="25"/>
  <c r="D28" i="25" s="1"/>
  <c r="H27" i="25"/>
  <c r="C27" i="25"/>
  <c r="D27" i="25" s="1"/>
  <c r="H26" i="25"/>
  <c r="C26" i="25"/>
  <c r="D26" i="25" s="1"/>
  <c r="H25" i="25"/>
  <c r="C25" i="25"/>
  <c r="D25" i="25" s="1"/>
  <c r="H24" i="25"/>
  <c r="C24" i="25"/>
  <c r="D24" i="25" s="1"/>
  <c r="H23" i="25"/>
  <c r="C23" i="25"/>
  <c r="D23" i="25" s="1"/>
  <c r="H22" i="25"/>
  <c r="C22" i="25"/>
  <c r="D22" i="25" s="1"/>
  <c r="H21" i="25"/>
  <c r="C21" i="25"/>
  <c r="D21" i="25" s="1"/>
  <c r="H20" i="25"/>
  <c r="C20" i="25"/>
  <c r="D20" i="25" s="1"/>
  <c r="H19" i="25"/>
  <c r="C19" i="25"/>
  <c r="D19" i="25" s="1"/>
  <c r="H18" i="25"/>
  <c r="C18" i="25"/>
  <c r="D18" i="25" s="1"/>
  <c r="H17" i="25"/>
  <c r="C17" i="25"/>
  <c r="D17" i="25" s="1"/>
  <c r="H16" i="25"/>
  <c r="C16" i="25"/>
  <c r="D16" i="25" s="1"/>
  <c r="H15" i="25"/>
  <c r="C15" i="25"/>
  <c r="D15" i="25" s="1"/>
  <c r="H14" i="25"/>
  <c r="C14" i="25"/>
  <c r="D14" i="25" s="1"/>
  <c r="H13" i="25"/>
  <c r="C13" i="25"/>
  <c r="D13" i="25" s="1"/>
  <c r="H12" i="25"/>
  <c r="C12" i="25"/>
  <c r="D12" i="25" s="1"/>
  <c r="H11" i="25"/>
  <c r="C11" i="25"/>
  <c r="D11" i="25" s="1"/>
  <c r="H10" i="25"/>
  <c r="C10" i="25"/>
  <c r="D10" i="25" s="1"/>
  <c r="H9" i="25"/>
  <c r="C9" i="25"/>
  <c r="D9" i="25" s="1"/>
  <c r="H8" i="25"/>
  <c r="C8" i="25"/>
  <c r="D8" i="25" s="1"/>
  <c r="H7" i="25"/>
  <c r="C7" i="25"/>
  <c r="D7" i="25" s="1"/>
  <c r="H6" i="25"/>
  <c r="C6" i="25"/>
  <c r="D6" i="25" s="1"/>
  <c r="H5" i="25"/>
  <c r="C5" i="25"/>
  <c r="D5" i="25" s="1"/>
  <c r="H4" i="25"/>
  <c r="C4" i="25"/>
  <c r="D4" i="25" s="1"/>
  <c r="H3" i="25"/>
  <c r="C3" i="25"/>
  <c r="D278" i="25" l="1"/>
  <c r="C280" i="25"/>
  <c r="D3" i="25"/>
  <c r="D280" i="25" l="1"/>
  <c r="G282" i="25" s="1"/>
</calcChain>
</file>

<file path=xl/sharedStrings.xml><?xml version="1.0" encoding="utf-8"?>
<sst xmlns="http://schemas.openxmlformats.org/spreadsheetml/2006/main" count="7405" uniqueCount="2546">
  <si>
    <t>Sr No.</t>
  </si>
  <si>
    <t>Dr</t>
  </si>
  <si>
    <t>Scholarship-tuition Fee</t>
  </si>
  <si>
    <t>Depreciation #425</t>
  </si>
  <si>
    <t>Sponsorship Exp.</t>
  </si>
  <si>
    <t>Film Shoot #127</t>
  </si>
  <si>
    <t>Website Revamp Expenses</t>
  </si>
  <si>
    <t>School Connect Programe # 128</t>
  </si>
  <si>
    <t>Print Media #121</t>
  </si>
  <si>
    <t>Outdoor Media #120</t>
  </si>
  <si>
    <t>Mba Connect Programme #114</t>
  </si>
  <si>
    <t>Market Research #125</t>
  </si>
  <si>
    <t>Exhibition &amp; Seminars #118</t>
  </si>
  <si>
    <t>Digital Media #117</t>
  </si>
  <si>
    <t>Data Purchase #124</t>
  </si>
  <si>
    <t>Coaching Connect Programme #131</t>
  </si>
  <si>
    <t>Business Promotion #116</t>
  </si>
  <si>
    <t>Brouchers &amp; Leafs #115</t>
  </si>
  <si>
    <t>Lab Expenses - Consumables #005</t>
  </si>
  <si>
    <t>Notice Pay</t>
  </si>
  <si>
    <t>Academic Allowance</t>
  </si>
  <si>
    <t>House Rent Allowance</t>
  </si>
  <si>
    <t>Other Allowance</t>
  </si>
  <si>
    <t>Basic Pay</t>
  </si>
  <si>
    <t>Misc Deductions #158</t>
  </si>
  <si>
    <t>Cr</t>
  </si>
  <si>
    <t>Leave Travel Allowance-lta #164</t>
  </si>
  <si>
    <t>Leave Encashment #186</t>
  </si>
  <si>
    <t>Gratuity #163</t>
  </si>
  <si>
    <t>Uniform Allowance</t>
  </si>
  <si>
    <t>Special Allowance</t>
  </si>
  <si>
    <t>Esi Employer</t>
  </si>
  <si>
    <t>Epf Admin Charges</t>
  </si>
  <si>
    <t>Edli Charges</t>
  </si>
  <si>
    <t>Eps</t>
  </si>
  <si>
    <t>Employers Share</t>
  </si>
  <si>
    <t>Mobile (r)</t>
  </si>
  <si>
    <t>Food Coupons (r)</t>
  </si>
  <si>
    <t>Driver Salary (r)</t>
  </si>
  <si>
    <t>Conveyance (r)</t>
  </si>
  <si>
    <t>Books &amp; Periodicals (r)</t>
  </si>
  <si>
    <t>Inspection &amp; Recogination Fee</t>
  </si>
  <si>
    <t>Machinery / Equipment Rental - Hostel</t>
  </si>
  <si>
    <t>Machinery / Equipment Rental #241</t>
  </si>
  <si>
    <t>Website Domain Charges #052</t>
  </si>
  <si>
    <t>Audit Expenses #041</t>
  </si>
  <si>
    <t>Office Lease Rent #242</t>
  </si>
  <si>
    <t>Donation #043</t>
  </si>
  <si>
    <t>Housekeeping Material - Hostel</t>
  </si>
  <si>
    <t>Housekeeping Maintenance - Hostel</t>
  </si>
  <si>
    <t>Housekeeping - University #102</t>
  </si>
  <si>
    <t>Housekeeping - Material #101</t>
  </si>
  <si>
    <t>Repair &amp; Maintenance Computer &amp; Printer</t>
  </si>
  <si>
    <t>Student Books Exp. #024</t>
  </si>
  <si>
    <t>Workshop Expense - Consumables #019</t>
  </si>
  <si>
    <t>Professional &amp; Consultancy Charges #91</t>
  </si>
  <si>
    <t>Guest House Expenses #240</t>
  </si>
  <si>
    <t>Short &amp; Excess #373</t>
  </si>
  <si>
    <t>General Admin &amp; Misc Exp #047</t>
  </si>
  <si>
    <t>Books &amp; Periodicals #001</t>
  </si>
  <si>
    <t>Parking &amp; Toll Exp. #063</t>
  </si>
  <si>
    <t>Food Expenses #081</t>
  </si>
  <si>
    <t>Recruitment Consultant Expense #92</t>
  </si>
  <si>
    <t>Electricity Charges - Hostels #073</t>
  </si>
  <si>
    <t>Electricity Charges - University #072</t>
  </si>
  <si>
    <t>Electricity Charges-staff #075</t>
  </si>
  <si>
    <t>Electricity Charges - Library #074</t>
  </si>
  <si>
    <t>Gift Expenses #197</t>
  </si>
  <si>
    <t>Watch &amp; Ward Charges - Hostel</t>
  </si>
  <si>
    <t>Watch &amp; Ward Charges #105</t>
  </si>
  <si>
    <t>Internet &amp; Telephone #046</t>
  </si>
  <si>
    <t>Relocation Exp #061</t>
  </si>
  <si>
    <t>Printing &amp; Stationery Charges #049</t>
  </si>
  <si>
    <t>Photocopy Exp #060</t>
  </si>
  <si>
    <t>Postage &amp; Courier Charges #048</t>
  </si>
  <si>
    <t>Insurance Expenses #045</t>
  </si>
  <si>
    <t>Bank Charges #042</t>
  </si>
  <si>
    <t>Membership Fee #007</t>
  </si>
  <si>
    <t>Outbound Activity #204</t>
  </si>
  <si>
    <t>Founder Day Exp. #202</t>
  </si>
  <si>
    <t>Convocation Exp #198</t>
  </si>
  <si>
    <t>Boards &amp; Others Meeting #370</t>
  </si>
  <si>
    <t>Practise School-3 #030</t>
  </si>
  <si>
    <t>Placement Expenses #027</t>
  </si>
  <si>
    <t>Board Of Studies Expenses #037</t>
  </si>
  <si>
    <t>Faculty Development Workshop # 026</t>
  </si>
  <si>
    <t>Conference &amp; Seminars #003</t>
  </si>
  <si>
    <t>Examination Exp #059</t>
  </si>
  <si>
    <t>Academic Support Charges #038</t>
  </si>
  <si>
    <t>License Fee/purchase Of License #022</t>
  </si>
  <si>
    <t>Training Expenses #012</t>
  </si>
  <si>
    <t>Research &amp; Development #365</t>
  </si>
  <si>
    <t>Orientation Exp #008</t>
  </si>
  <si>
    <t>Honorarium Expenses #004</t>
  </si>
  <si>
    <t>Alumni Meet Expenses</t>
  </si>
  <si>
    <t>Science &amp; Technology Apreciation Club #300</t>
  </si>
  <si>
    <t>Sci - Mat Club #297</t>
  </si>
  <si>
    <t>Robotics Club #295</t>
  </si>
  <si>
    <t>Environment Club #303</t>
  </si>
  <si>
    <t>Wellness Center #065</t>
  </si>
  <si>
    <t>Hero Challenger #341</t>
  </si>
  <si>
    <t>Sports Event #342</t>
  </si>
  <si>
    <t>Strategist &amp; Enterpreneurship Club #275</t>
  </si>
  <si>
    <t>Adventure Club #273</t>
  </si>
  <si>
    <t>Videography &amp; Photography Club # Exp.</t>
  </si>
  <si>
    <t>Liquid Club # 281</t>
  </si>
  <si>
    <t>Sierra Club #286</t>
  </si>
  <si>
    <t>Performing Art Club #265 - Expenses</t>
  </si>
  <si>
    <t>Fine Arts And Crafts Club Exp #268</t>
  </si>
  <si>
    <t>Fest # 284</t>
  </si>
  <si>
    <t>Culinary Club #274</t>
  </si>
  <si>
    <t>Auto Club Exp#296</t>
  </si>
  <si>
    <t>Student Welfare #062</t>
  </si>
  <si>
    <t>Print Journal Subscription Charges</t>
  </si>
  <si>
    <t>Subscription Charges #011</t>
  </si>
  <si>
    <t>Vehicle Running &amp; Maintenance #231</t>
  </si>
  <si>
    <t>Travelling Expenses #254</t>
  </si>
  <si>
    <t>Taxi Hiring Charges #253</t>
  </si>
  <si>
    <t>Petrol &amp; Fuel #252</t>
  </si>
  <si>
    <t>Hotel Staying Charges #250</t>
  </si>
  <si>
    <t>Transport Expense #056</t>
  </si>
  <si>
    <t>Local Conveyance #251</t>
  </si>
  <si>
    <t>Staff Welfare Expenses #051</t>
  </si>
  <si>
    <t>Medicine # 058</t>
  </si>
  <si>
    <t>Festivals #196</t>
  </si>
  <si>
    <t>Visiting Faculty - Travel Cost #016</t>
  </si>
  <si>
    <t>Visiting Faculty - Professional Fee #015</t>
  </si>
  <si>
    <t>Staff Medical Insurance #159</t>
  </si>
  <si>
    <t>Professional Development Expense #018</t>
  </si>
  <si>
    <t>Driver Expense #055</t>
  </si>
  <si>
    <t>Legal Expenses #90</t>
  </si>
  <si>
    <t>Maintenance - Head Office #228</t>
  </si>
  <si>
    <t>Server Maintenence Exp</t>
  </si>
  <si>
    <t>Maintenance - University #229</t>
  </si>
  <si>
    <t>Painting Maintenance - Hostel</t>
  </si>
  <si>
    <t>Electrical Maintenance - Hostel</t>
  </si>
  <si>
    <t>Plumbing Maintenance Exp.- Hostel</t>
  </si>
  <si>
    <t>Plumbing Maintenance #229b</t>
  </si>
  <si>
    <t>Civil Maintenance #229k</t>
  </si>
  <si>
    <t>Carpenting Maintenance #229c</t>
  </si>
  <si>
    <t>Pest Control Exp. #0103</t>
  </si>
  <si>
    <t>Rates &amp; Taxes - Gst</t>
  </si>
  <si>
    <t>Rates &amp; Taxes #243</t>
  </si>
  <si>
    <t>Horticulture Expenses #227</t>
  </si>
  <si>
    <t>Misc. Balances Written Off</t>
  </si>
  <si>
    <t>Total</t>
  </si>
  <si>
    <t>Amount</t>
  </si>
  <si>
    <t>Financial Year</t>
  </si>
  <si>
    <t>Remarks</t>
  </si>
  <si>
    <t>Utilized Amount</t>
  </si>
  <si>
    <t>Amount in Rupees</t>
  </si>
  <si>
    <t>Induction Exp. #036</t>
  </si>
  <si>
    <t>Invigilation Expenses #035</t>
  </si>
  <si>
    <t>Practise School-1 #028</t>
  </si>
  <si>
    <t>Practise School-2 #029</t>
  </si>
  <si>
    <t>Student Registration Exp. #034</t>
  </si>
  <si>
    <t>Visiting Faculty - Hotel Stay #017</t>
  </si>
  <si>
    <t>Strokes Club Exp</t>
  </si>
  <si>
    <t>Badminton #320</t>
  </si>
  <si>
    <t>Cricket #316</t>
  </si>
  <si>
    <t>Football #317</t>
  </si>
  <si>
    <t>Kabaddi #323</t>
  </si>
  <si>
    <t>Pool # 322</t>
  </si>
  <si>
    <t>Table Tennis #326</t>
  </si>
  <si>
    <t>Volleyball #319</t>
  </si>
  <si>
    <t>Laundary Expenses #082</t>
  </si>
  <si>
    <t>Ambassador Exp # 130</t>
  </si>
  <si>
    <t>Faculty Retreat Exp. #203</t>
  </si>
  <si>
    <t>Sankalp Event Exp.</t>
  </si>
  <si>
    <t>Summer Maintenence Exp #232</t>
  </si>
  <si>
    <t>Sports Day #340</t>
  </si>
  <si>
    <t>Outreach Activities #260</t>
  </si>
  <si>
    <t>International Colleboration</t>
  </si>
  <si>
    <t>Sports Consumable #328</t>
  </si>
  <si>
    <t>Annual Day #195</t>
  </si>
  <si>
    <t>Audio Visual - Repairing &amp; Spares</t>
  </si>
  <si>
    <t>Book Binding Expenses</t>
  </si>
  <si>
    <t>Civil Maintenance - Hostel</t>
  </si>
  <si>
    <t>Education Fair &amp; Seminar</t>
  </si>
  <si>
    <t>Esic Employer Contribution</t>
  </si>
  <si>
    <t>Moot Court Expenses</t>
  </si>
  <si>
    <t>Nirnay Society Expenses</t>
  </si>
  <si>
    <t>Online Database Subscription Charges</t>
  </si>
  <si>
    <t>Online Examination Expenses</t>
  </si>
  <si>
    <t>Prize &amp; Award</t>
  </si>
  <si>
    <t>Ranking Expenses</t>
  </si>
  <si>
    <t>Repair &amp; Maintenance Other</t>
  </si>
  <si>
    <t>Repair &amp; Maintenance- Play Ground</t>
  </si>
  <si>
    <t>Repair &amp; Maintenence Furniture</t>
  </si>
  <si>
    <t>Technical Manpower Expenses</t>
  </si>
  <si>
    <t>Workshop &amp; Seminars</t>
  </si>
  <si>
    <t>Students Medical Insurance</t>
  </si>
  <si>
    <t>Seed Grant Project-1-exp</t>
  </si>
  <si>
    <t>Seed Grant Project-2-exp</t>
  </si>
  <si>
    <t>Seed Grant Project-3-exp</t>
  </si>
  <si>
    <t>Seed Grant- Project -2021-22-001-exp</t>
  </si>
  <si>
    <t>2022-23</t>
  </si>
  <si>
    <t>Ritnesh Electrical</t>
  </si>
  <si>
    <t>Aggarwal Marble Traders</t>
  </si>
  <si>
    <t>Yadav Paints</t>
  </si>
  <si>
    <t>Riya Taxi Services</t>
  </si>
  <si>
    <t>Vandana Malhotra</t>
  </si>
  <si>
    <t>Alipta Datta</t>
  </si>
  <si>
    <t>Siddiq Aazam-1538</t>
  </si>
  <si>
    <t>Unique Tech Point</t>
  </si>
  <si>
    <t>Mac Graphics</t>
  </si>
  <si>
    <t>Allied Communications Pvt. Ltd.</t>
  </si>
  <si>
    <t>Charan Singh</t>
  </si>
  <si>
    <t>Vinayaka Enterprises</t>
  </si>
  <si>
    <t>Vinay Kumar Nangia</t>
  </si>
  <si>
    <t>Sandeep Kapoor</t>
  </si>
  <si>
    <t>Jio Digital Life</t>
  </si>
  <si>
    <t>Ram Kishan Sharma</t>
  </si>
  <si>
    <t>Basant Singh Bhandari</t>
  </si>
  <si>
    <t>Gaurav Kapoor</t>
  </si>
  <si>
    <t>Priytosh</t>
  </si>
  <si>
    <t>Dikshant Sharma</t>
  </si>
  <si>
    <t>Amazon Internet Services Pvt Ltd</t>
  </si>
  <si>
    <t>Deepak Pandit-1545</t>
  </si>
  <si>
    <t>Parvesh Aghi</t>
  </si>
  <si>
    <t>Ganpati Enterprises</t>
  </si>
  <si>
    <t>Chirag Marketing</t>
  </si>
  <si>
    <t>Divya Sharma</t>
  </si>
  <si>
    <t>Amit Bagga</t>
  </si>
  <si>
    <t>Indian Oil Corporation Ltd</t>
  </si>
  <si>
    <t>Niramay Chugh</t>
  </si>
  <si>
    <t>Smile Travellers Services</t>
  </si>
  <si>
    <t>Ran Singh Bohra Fuels</t>
  </si>
  <si>
    <t>Ritu Bajaj</t>
  </si>
  <si>
    <t>Pradeep Kumar Arya</t>
  </si>
  <si>
    <t>Harish Chandra-1480</t>
  </si>
  <si>
    <t>Jitender Diwan</t>
  </si>
  <si>
    <t>Manoj Kumar</t>
  </si>
  <si>
    <t>Shrabana Mukherjee</t>
  </si>
  <si>
    <t>Mahesh</t>
  </si>
  <si>
    <t>Food Heaven Restaurant</t>
  </si>
  <si>
    <t>Raman Munjal Vidya Mandir</t>
  </si>
  <si>
    <t>Air Infotech Services Pvt Ltd</t>
  </si>
  <si>
    <t>Yazpal Yadav-2048</t>
  </si>
  <si>
    <t>Dalip Kumar</t>
  </si>
  <si>
    <t>Micro Filteration Technologies</t>
  </si>
  <si>
    <t>Micro Network India Private Limited</t>
  </si>
  <si>
    <t>Lion India Ltd</t>
  </si>
  <si>
    <t>Bansal Bartan Bhandar</t>
  </si>
  <si>
    <t>Ashok Travels</t>
  </si>
  <si>
    <t>Vikram Sharma</t>
  </si>
  <si>
    <t>Chitrakalpa Sen</t>
  </si>
  <si>
    <t>Sushil Kumar Pasricha</t>
  </si>
  <si>
    <t>Dr Sheetal Jain</t>
  </si>
  <si>
    <t>Alliance Digitech Pvt Ltd</t>
  </si>
  <si>
    <t>Classic Airconditioning Co.</t>
  </si>
  <si>
    <t>Sushil Singh &amp; Associates</t>
  </si>
  <si>
    <t>Mahadev Enterprises</t>
  </si>
  <si>
    <t>Yashasvi Arya-210551</t>
  </si>
  <si>
    <t>Beenu Kumar</t>
  </si>
  <si>
    <t>Anshuman Pandey</t>
  </si>
  <si>
    <t>Catalyst Inc.</t>
  </si>
  <si>
    <t>Krishna Murari Kumar</t>
  </si>
  <si>
    <t>Shegorika Rajwani</t>
  </si>
  <si>
    <t>P K Electricals</t>
  </si>
  <si>
    <t>Carpenting Maintenance - Hostel</t>
  </si>
  <si>
    <t>Sarabjot Singh Anand</t>
  </si>
  <si>
    <t>Sumit Shandilya</t>
  </si>
  <si>
    <t>Keerti Shukla</t>
  </si>
  <si>
    <t>Google India Pvt Ltd</t>
  </si>
  <si>
    <t>Jitender Kumar</t>
  </si>
  <si>
    <t>Sunder Tent House</t>
  </si>
  <si>
    <t>Shree Balaji Bister House</t>
  </si>
  <si>
    <t>Ramphool</t>
  </si>
  <si>
    <t>Harvard Business School Pub. Corp.</t>
  </si>
  <si>
    <t>Dashmesh Taxi Services</t>
  </si>
  <si>
    <t>Anmol Jhamb</t>
  </si>
  <si>
    <t>Washex Hospitality Solutions</t>
  </si>
  <si>
    <t>Shubhangi Juneja-1574</t>
  </si>
  <si>
    <t>Tirupati Taxi Services</t>
  </si>
  <si>
    <t>Vijay Construction Co.</t>
  </si>
  <si>
    <t>Zell Education Pvt Ltd</t>
  </si>
  <si>
    <t>Algoritmo Lab Pvt Ltd</t>
  </si>
  <si>
    <t>Airtel Relationship No - 7023910356</t>
  </si>
  <si>
    <t>Anjali Prashad</t>
  </si>
  <si>
    <t>Navneet Kaur</t>
  </si>
  <si>
    <t>Max Healthcare Institute Ltd</t>
  </si>
  <si>
    <t>Ruma Batheja</t>
  </si>
  <si>
    <t>Vishnu Tunuguntla</t>
  </si>
  <si>
    <t>Pathfinder Publishing Pvt Ltd</t>
  </si>
  <si>
    <t>Dell International Services India Pvt. Ltd</t>
  </si>
  <si>
    <t>Axcel Gases</t>
  </si>
  <si>
    <t>Santanil Dasgupta - 1414</t>
  </si>
  <si>
    <t>Gen E Sys India</t>
  </si>
  <si>
    <t>Sumit Gulati</t>
  </si>
  <si>
    <t>Anusree Paul - 1493</t>
  </si>
  <si>
    <t>Growth Track Infotech Pvt Ltd</t>
  </si>
  <si>
    <t>Jaspal Singh Bhatia</t>
  </si>
  <si>
    <t>Flixtel Communication Pvt Ltd</t>
  </si>
  <si>
    <t>Shri Balaji Beej Bhandar</t>
  </si>
  <si>
    <t>Monika Mokan-200420</t>
  </si>
  <si>
    <t>Rik Paul - 1420</t>
  </si>
  <si>
    <t>Prawesh Singh</t>
  </si>
  <si>
    <t>Praveen Kumar</t>
  </si>
  <si>
    <t>Butterfly Innovations Private Limited</t>
  </si>
  <si>
    <t>Global Leadership Program Expenses</t>
  </si>
  <si>
    <t>Integrated Tech9labs Pvt Ltd</t>
  </si>
  <si>
    <t>80 Db Communications Pvt Ltd</t>
  </si>
  <si>
    <t>Splurging Plu</t>
  </si>
  <si>
    <t>Anant Ram</t>
  </si>
  <si>
    <t>Kumar Kislay</t>
  </si>
  <si>
    <t>Coding Blocks Pvt Ltd</t>
  </si>
  <si>
    <t>Sparsha Educational Consultancy</t>
  </si>
  <si>
    <t>Kone Elevator India Pvt Ltd</t>
  </si>
  <si>
    <t>Madhu Vij</t>
  </si>
  <si>
    <t>Buddha Beauty Point</t>
  </si>
  <si>
    <t>Spectris Technologies Pvt Ltd</t>
  </si>
  <si>
    <t>Sunishth Goyal-1562</t>
  </si>
  <si>
    <t>Anubhav Raj Shekhar</t>
  </si>
  <si>
    <t>Gurbirender Singh Gill</t>
  </si>
  <si>
    <t>Abhijit Chand</t>
  </si>
  <si>
    <t>Jayshree</t>
  </si>
  <si>
    <t>Recruitment Expenses Other</t>
  </si>
  <si>
    <t>Sadhana Tewari</t>
  </si>
  <si>
    <t>Student Outreach</t>
  </si>
  <si>
    <t>Seema Choubey</t>
  </si>
  <si>
    <t>Chittepu Rohith Reddy</t>
  </si>
  <si>
    <t>Nityam Garg</t>
  </si>
  <si>
    <t>Climaveneta Climate Technologies Pvt. Ltd.</t>
  </si>
  <si>
    <t>Deepika Dixit - 1593</t>
  </si>
  <si>
    <t>Incentive #188</t>
  </si>
  <si>
    <t>Career Counselling Centre</t>
  </si>
  <si>
    <t>Dheeraj Chandra-1568</t>
  </si>
  <si>
    <t>Abhijeet Bhattacharya</t>
  </si>
  <si>
    <t>Pioneers</t>
  </si>
  <si>
    <t>Sumit - Coach</t>
  </si>
  <si>
    <t>Tirupati Travels</t>
  </si>
  <si>
    <t>Vikas Kathuria-1556</t>
  </si>
  <si>
    <t>Anand Motors &amp; Travels</t>
  </si>
  <si>
    <t>Primum Solutions &amp; Services</t>
  </si>
  <si>
    <t>Anand Prakash Jangid</t>
  </si>
  <si>
    <t>Vinod Prakash - 1422</t>
  </si>
  <si>
    <t>Collegedunia Web Pvt Ltd</t>
  </si>
  <si>
    <t>Airtel-1032163789</t>
  </si>
  <si>
    <t>Airtel Account No.- 1032164091</t>
  </si>
  <si>
    <t>Airtel A/c No. - 1108514230</t>
  </si>
  <si>
    <t>Anirban Basu</t>
  </si>
  <si>
    <t>Charu Sakhuja Yadav - 1448</t>
  </si>
  <si>
    <t>Ashoka University</t>
  </si>
  <si>
    <t>Dhirendra Singh Rathore 1616</t>
  </si>
  <si>
    <t>Udhav Bhawra</t>
  </si>
  <si>
    <t>Vinay Kumar Rao-1591</t>
  </si>
  <si>
    <t>Indu Book Services</t>
  </si>
  <si>
    <t>Admission Digital Media #117</t>
  </si>
  <si>
    <t>Rishika Bahri</t>
  </si>
  <si>
    <t>Go Digit General Insurance Limited</t>
  </si>
  <si>
    <t>Bharat Oil Company</t>
  </si>
  <si>
    <t>Rakesh Kumar Bhardwaj - 1444</t>
  </si>
  <si>
    <t>Monika Garg-1600</t>
  </si>
  <si>
    <t>India International Centre</t>
  </si>
  <si>
    <t>Varun Sethi-1557</t>
  </si>
  <si>
    <t>Kalsun Partners</t>
  </si>
  <si>
    <t>Sumit Shandilya - 2117</t>
  </si>
  <si>
    <t>Yash Facility Services</t>
  </si>
  <si>
    <t>Pendyalal Koushikeya</t>
  </si>
  <si>
    <t>Jitendra Gadhvi-1635</t>
  </si>
  <si>
    <t>Shreenidhi R</t>
  </si>
  <si>
    <t>Honey Oberoi Vahali</t>
  </si>
  <si>
    <t>Anup Kumar Dhar</t>
  </si>
  <si>
    <t>Yogesh Gupta-1519</t>
  </si>
  <si>
    <t>Jaskiran Arora Cr</t>
  </si>
  <si>
    <t>Airtel-1-4440395040491</t>
  </si>
  <si>
    <t>Sangita Dutta Gupta-1540</t>
  </si>
  <si>
    <t>Shayequa Zeenat Ali-1580</t>
  </si>
  <si>
    <t>Jitender Singh Bisht-1644</t>
  </si>
  <si>
    <t>Alliance Key Solutions Pvt Ltd</t>
  </si>
  <si>
    <t>Reimbursement Payable</t>
  </si>
  <si>
    <t>Om Sovan Das</t>
  </si>
  <si>
    <t>Mohd Shaheed</t>
  </si>
  <si>
    <t>Employee Advance</t>
  </si>
  <si>
    <t>Vineet Kumar Jha-2140</t>
  </si>
  <si>
    <t>Interest On Kia Car Loan</t>
  </si>
  <si>
    <t>Gayatri Singh</t>
  </si>
  <si>
    <t>Jivesna Tech Pvt Ltd</t>
  </si>
  <si>
    <t>Kiran Sharma-1531</t>
  </si>
  <si>
    <t>The Weddings Studio</t>
  </si>
  <si>
    <t>Vikas Lamba News Agency</t>
  </si>
  <si>
    <t>Abhishek Mishra-1631</t>
  </si>
  <si>
    <t>Raanya Enterprises</t>
  </si>
  <si>
    <t>Fold Five Education Service</t>
  </si>
  <si>
    <t>Professional Scientific Instrument Co</t>
  </si>
  <si>
    <t>Central News Agency Pvt Ltd</t>
  </si>
  <si>
    <t>Anshul Enterprises</t>
  </si>
  <si>
    <t>Email - Subscription Charges #011</t>
  </si>
  <si>
    <t>Madhulika Saxena</t>
  </si>
  <si>
    <t>Gourav Saini</t>
  </si>
  <si>
    <t>Kuriakose Mamkoottam</t>
  </si>
  <si>
    <t>Vendiman Private Limited</t>
  </si>
  <si>
    <t>Apna Dhaba</t>
  </si>
  <si>
    <t>Siddharth Mohapatra</t>
  </si>
  <si>
    <t>Ekansh Sharma</t>
  </si>
  <si>
    <t>Ushatech Projects Pvt Ltd</t>
  </si>
  <si>
    <t>Sujata Yadav-1648</t>
  </si>
  <si>
    <t>Sujeet Kumar-1661</t>
  </si>
  <si>
    <t>Subhash Handa</t>
  </si>
  <si>
    <t>Abhishek Sharma</t>
  </si>
  <si>
    <t>Rinku Lamba</t>
  </si>
  <si>
    <t>Karuna Dayal</t>
  </si>
  <si>
    <t>Kiran Khattar - 2123</t>
  </si>
  <si>
    <t>Shegorika R Lalchandani</t>
  </si>
  <si>
    <t>Mohit Agrawal</t>
  </si>
  <si>
    <t>Aditya Pratap Singh Rathore</t>
  </si>
  <si>
    <t>Gautam Rastogi</t>
  </si>
  <si>
    <t>Ananya Jain</t>
  </si>
  <si>
    <t>Amiya K Pani</t>
  </si>
  <si>
    <t>Rajiv Dey</t>
  </si>
  <si>
    <t>Siddharth Sharma</t>
  </si>
  <si>
    <t>Nidhi Munjal-1641</t>
  </si>
  <si>
    <t>Avni Events</t>
  </si>
  <si>
    <t>Cleaning Expenses</t>
  </si>
  <si>
    <t>Shubhangi Pandey-1643</t>
  </si>
  <si>
    <t>Desizn Shop</t>
  </si>
  <si>
    <t>Nidhi Sharma</t>
  </si>
  <si>
    <t>Aryan Raghav-1658</t>
  </si>
  <si>
    <t>Sumedh Kulkarni-1544</t>
  </si>
  <si>
    <t>Anuja Agarwal-1595</t>
  </si>
  <si>
    <t>Amit Gupta</t>
  </si>
  <si>
    <t>Siddharth Kothotya</t>
  </si>
  <si>
    <t>Biswajita Parida</t>
  </si>
  <si>
    <t>Vishal Makkar</t>
  </si>
  <si>
    <t>Abin Dhar</t>
  </si>
  <si>
    <t>Mohit Dhawan</t>
  </si>
  <si>
    <t>Supriya Chaudhuri</t>
  </si>
  <si>
    <t>Preeti Mann</t>
  </si>
  <si>
    <t>Parvathy Vijaykumar-1657</t>
  </si>
  <si>
    <t>Akshayjit Singh</t>
  </si>
  <si>
    <t>Vinee Studio</t>
  </si>
  <si>
    <t>Varshith Sai Gali</t>
  </si>
  <si>
    <t>Hyatt Regency Chandigarh</t>
  </si>
  <si>
    <t>Prerna Pradhan</t>
  </si>
  <si>
    <t>Dheryta Jaisinghani</t>
  </si>
  <si>
    <t>Shubham Bhardwaj</t>
  </si>
  <si>
    <t>Apoorva Mohini</t>
  </si>
  <si>
    <t>Pritam Singh</t>
  </si>
  <si>
    <t>Akanksha Tripathi</t>
  </si>
  <si>
    <t>Care Health Insurance Limited</t>
  </si>
  <si>
    <t>Prepaid Expenses</t>
  </si>
  <si>
    <t>Prepaid Subscription</t>
  </si>
  <si>
    <t>Loss On Dispose Of Assets</t>
  </si>
  <si>
    <t>Indicator 8.3.1: a. University Expenditure</t>
  </si>
  <si>
    <t xml:space="preserve">Total University expenditure &amp; Expenditure per employee for the financial years 2021-2022 and 2022-2023 for our Times Higher Education Impact Ranking submission.
</t>
  </si>
  <si>
    <t>University Expenditure</t>
  </si>
  <si>
    <t>Number of Employees</t>
  </si>
  <si>
    <t>As per P&amp;L</t>
  </si>
  <si>
    <t>Expense</t>
  </si>
  <si>
    <t>TYPE</t>
  </si>
  <si>
    <t>PNL Head</t>
  </si>
  <si>
    <t>Account Head as per Schedule</t>
  </si>
  <si>
    <t>Schedule</t>
  </si>
  <si>
    <t>4.Expenses</t>
  </si>
  <si>
    <t>Scholarship Fees</t>
  </si>
  <si>
    <t>Ok</t>
  </si>
  <si>
    <t>Marketing &amp; Promotional Exp.</t>
  </si>
  <si>
    <t>Acadamic Support Charges</t>
  </si>
  <si>
    <t>Pr (public Relation) #122</t>
  </si>
  <si>
    <t>Open House/pi #135</t>
  </si>
  <si>
    <t>Lab Expenses</t>
  </si>
  <si>
    <t>Stipend Exp-student #032</t>
  </si>
  <si>
    <t>Salaries and Wages</t>
  </si>
  <si>
    <t>EPF &amp; PF Charges</t>
  </si>
  <si>
    <t>Machinery/ Equipment Rental</t>
  </si>
  <si>
    <t>Website Domain Charges</t>
  </si>
  <si>
    <t>Audit Fee &amp; Expenses</t>
  </si>
  <si>
    <t xml:space="preserve">Donation </t>
  </si>
  <si>
    <t>Stp #104 (hostel)</t>
  </si>
  <si>
    <t>Housekeeping Expenses &amp; Materials</t>
  </si>
  <si>
    <t>Stp #104</t>
  </si>
  <si>
    <t>Repair &amp; Replacement Of Kitchenware</t>
  </si>
  <si>
    <t>Consumable  Items</t>
  </si>
  <si>
    <t>Housekeeping -maintenance University #106</t>
  </si>
  <si>
    <t>Housekeeping Office Management Exp.-hostel</t>
  </si>
  <si>
    <t>Housekeeping-office Management #107</t>
  </si>
  <si>
    <t>Ccd Machine &amp; Pantry Consumables #085</t>
  </si>
  <si>
    <t>It Consumables #068</t>
  </si>
  <si>
    <t>Professional &amp; Consultancy Charges</t>
  </si>
  <si>
    <t>Misc. Expenses</t>
  </si>
  <si>
    <t>Printing &amp; Stationary Charges</t>
  </si>
  <si>
    <t>Noc/renewal Charges #232</t>
  </si>
  <si>
    <t>Parking &amp; Toll Exp</t>
  </si>
  <si>
    <t>Laundary Expenses -hostel</t>
  </si>
  <si>
    <t>Laundary Expense</t>
  </si>
  <si>
    <t>Lodging &amp; Boarding</t>
  </si>
  <si>
    <t>Apartment Hostel-d Mess-food Compass #083</t>
  </si>
  <si>
    <t>Travelling Exp. -recruitment #256</t>
  </si>
  <si>
    <t>Recruitment Expenses</t>
  </si>
  <si>
    <t>Food Expenses-recruitment #086</t>
  </si>
  <si>
    <t>Electricity Expenses</t>
  </si>
  <si>
    <t>Dg Set Running &amp; Maint.-hostel</t>
  </si>
  <si>
    <t>DG Set Running &amp; Maint.</t>
  </si>
  <si>
    <t>Dg Set Running &amp; Maint. #070</t>
  </si>
  <si>
    <t>Gift Expenses</t>
  </si>
  <si>
    <t>Watch &amp; Ward Charges</t>
  </si>
  <si>
    <t>Technical Manpower Expenses-hostel</t>
  </si>
  <si>
    <t>Internet Charges &amp; Telephone charges</t>
  </si>
  <si>
    <t>Shifting Expenses</t>
  </si>
  <si>
    <t>Dth Recharge #054</t>
  </si>
  <si>
    <t>Students Books &amp; Welfare</t>
  </si>
  <si>
    <t>Postage &amp; Courier Charges</t>
  </si>
  <si>
    <t>Erp Expenses</t>
  </si>
  <si>
    <t>IT Support and Maintenance</t>
  </si>
  <si>
    <t>Insurance Expenses</t>
  </si>
  <si>
    <t xml:space="preserve">Bank Charges </t>
  </si>
  <si>
    <t>Membership Fee</t>
  </si>
  <si>
    <t>Convocation &amp; workshops</t>
  </si>
  <si>
    <t>International Conference-12th Icmsc Expenses</t>
  </si>
  <si>
    <t>3.Income</t>
  </si>
  <si>
    <t>Other income</t>
  </si>
  <si>
    <t>Student Seminar /workshops #031</t>
  </si>
  <si>
    <t>Naac Accreditation Fee</t>
  </si>
  <si>
    <t>Bmu Journal Pubication Expenses</t>
  </si>
  <si>
    <t>Subscription Charges</t>
  </si>
  <si>
    <t>Licence Fees</t>
  </si>
  <si>
    <t>Licence Fee/purchase Of Licence #022</t>
  </si>
  <si>
    <t>Phd Contingency Grants Expenses</t>
  </si>
  <si>
    <t>Training &amp; Research Expenses</t>
  </si>
  <si>
    <t>Patent Publication &amp; Agency Expenses</t>
  </si>
  <si>
    <t>Phd Program Overheads Expenses</t>
  </si>
  <si>
    <t>Orientation Exp</t>
  </si>
  <si>
    <t>Honorarium Expenses</t>
  </si>
  <si>
    <t>Social Media Club (smc)</t>
  </si>
  <si>
    <t>Wellness Club</t>
  </si>
  <si>
    <t>Association For Computation Machinery (acm)</t>
  </si>
  <si>
    <t>Nss Chapter #280</t>
  </si>
  <si>
    <t>Udaan Club #287</t>
  </si>
  <si>
    <t>Savera #276</t>
  </si>
  <si>
    <t>Bmu Enactus #285</t>
  </si>
  <si>
    <t>Vehicles Running &amp; Maintenance</t>
  </si>
  <si>
    <t>Travelling Expense</t>
  </si>
  <si>
    <t>Hotel Staying Charges</t>
  </si>
  <si>
    <t>Local Conveyance</t>
  </si>
  <si>
    <t>Staff Welfare Expenses</t>
  </si>
  <si>
    <t>Faculty Retreat Exp.</t>
  </si>
  <si>
    <t>Festival Celebration</t>
  </si>
  <si>
    <t>Visiting Faculty-Professional Fee</t>
  </si>
  <si>
    <t>Medical Insurance Expenses</t>
  </si>
  <si>
    <t>Professional Development Allownce</t>
  </si>
  <si>
    <t>Driver Expenses</t>
  </si>
  <si>
    <t>Legal, Law Cost &amp; Stamp Expense</t>
  </si>
  <si>
    <t>Tower Hostel Mess-food Sodexo #084</t>
  </si>
  <si>
    <t>Hardware Maintenance #229f</t>
  </si>
  <si>
    <t>Repair &amp; Maintenance Charges</t>
  </si>
  <si>
    <t>Running And Maintenence Gym Exp #233</t>
  </si>
  <si>
    <t>Misc Spares Maintenance #229g</t>
  </si>
  <si>
    <t>Ht Lt &amp; Transformer Maintenance #229h</t>
  </si>
  <si>
    <t>Painting Maintenance #229d</t>
  </si>
  <si>
    <t>Electrical Maintenance #229a</t>
  </si>
  <si>
    <t>Fire &amp; Safety Maintenance #229e</t>
  </si>
  <si>
    <t>Pest Control Exp.-hostel</t>
  </si>
  <si>
    <t>Amc #225</t>
  </si>
  <si>
    <t>Amc-ro Plants-o &amp; M - Hostel</t>
  </si>
  <si>
    <t>Amc-ro Plants-o &amp; M #225b</t>
  </si>
  <si>
    <t>Amc-lift/elevators Exp.- Hostel</t>
  </si>
  <si>
    <t>Amc-lift/elevators #225a</t>
  </si>
  <si>
    <t>Amc-air Conditions #225f</t>
  </si>
  <si>
    <t>Rates and Taxes</t>
  </si>
  <si>
    <t>Horticulture Expenses</t>
  </si>
  <si>
    <t>Interest On Loan - Hdfc</t>
  </si>
  <si>
    <t>Interest on Loan</t>
  </si>
  <si>
    <t>Revaluation/rechecking Charges</t>
  </si>
  <si>
    <t>Repeat Course Fees</t>
  </si>
  <si>
    <t>Recourse Fees</t>
  </si>
  <si>
    <t xml:space="preserve">Recourse Examination Fee </t>
  </si>
  <si>
    <t>Global Leadership Programmes Fees</t>
  </si>
  <si>
    <t>International Immersion Fee</t>
  </si>
  <si>
    <t>Tution Fees</t>
  </si>
  <si>
    <t>Tuition Fees</t>
  </si>
  <si>
    <t>Admission Fee</t>
  </si>
  <si>
    <t xml:space="preserve">Registration Fee </t>
  </si>
  <si>
    <t>Application Bba &amp; Mba Intregrated</t>
  </si>
  <si>
    <t>Application Fee</t>
  </si>
  <si>
    <t>Application Ba Hons Econ</t>
  </si>
  <si>
    <t>Application Fees Phd</t>
  </si>
  <si>
    <t>Application Mba</t>
  </si>
  <si>
    <t>Application Fees Llb</t>
  </si>
  <si>
    <t>Application B.tech</t>
  </si>
  <si>
    <t>Application B.com (hons)</t>
  </si>
  <si>
    <t>Application Bba</t>
  </si>
  <si>
    <t>Hostel Fees Ac</t>
  </si>
  <si>
    <t>Room Charges</t>
  </si>
  <si>
    <t>Hostel Fee - Other</t>
  </si>
  <si>
    <t>Hostel Fee-summer</t>
  </si>
  <si>
    <t>Ac Room Charges</t>
  </si>
  <si>
    <t>Student Book Fee</t>
  </si>
  <si>
    <t>Thesis Evaluation Fee</t>
  </si>
  <si>
    <t>Conference &amp; Workshop Income</t>
  </si>
  <si>
    <t>International Conference-12th Icmsc</t>
  </si>
  <si>
    <t>Training Charges</t>
  </si>
  <si>
    <t>Electricity Charges</t>
  </si>
  <si>
    <t>Late Fees</t>
  </si>
  <si>
    <t>Dac Fine</t>
  </si>
  <si>
    <t>Amcat Exam Fees</t>
  </si>
  <si>
    <t>Misc Charges</t>
  </si>
  <si>
    <t>Registration Process Charges</t>
  </si>
  <si>
    <t>Notice Period Recovery</t>
  </si>
  <si>
    <t>Other Income-Indirect</t>
  </si>
  <si>
    <t>Hostel Damage Charges</t>
  </si>
  <si>
    <t>Other Income</t>
  </si>
  <si>
    <t>Library Fine</t>
  </si>
  <si>
    <t>Late Fee</t>
  </si>
  <si>
    <t>Grade Sheet/transcript</t>
  </si>
  <si>
    <t>Duplicate Id Card Fee</t>
  </si>
  <si>
    <t>Convenience Charges</t>
  </si>
  <si>
    <t>Certificate Fee</t>
  </si>
  <si>
    <t>Ivy League Group -2 (mdp)</t>
  </si>
  <si>
    <t>Executive Development Programme</t>
  </si>
  <si>
    <t>Tution Fee (wil-hero Program)</t>
  </si>
  <si>
    <t>Tution Fee (mba-hero Program)</t>
  </si>
  <si>
    <t>Interest On Income Tax Refunds</t>
  </si>
  <si>
    <t>Interest On Fdr - Endowment Fund</t>
  </si>
  <si>
    <t>Interest on FDR</t>
  </si>
  <si>
    <t>Interest On Fdr</t>
  </si>
  <si>
    <t>Interest On Saving Account - Fcra</t>
  </si>
  <si>
    <t>Bank Interest</t>
  </si>
  <si>
    <t>Interest On Saving A/c</t>
  </si>
  <si>
    <t>Donation - Fcra</t>
  </si>
  <si>
    <t>Donation Received</t>
  </si>
  <si>
    <t>Csr Grant/donation - Webhelp</t>
  </si>
  <si>
    <t>Csr Grant/donation -hmcl</t>
  </si>
  <si>
    <t>Rental Income</t>
  </si>
  <si>
    <t>Transport Charges</t>
  </si>
  <si>
    <t>Food And Loundry Charges</t>
  </si>
  <si>
    <t>Food Charges</t>
  </si>
  <si>
    <t>Hostel Fees</t>
  </si>
  <si>
    <t>Scholarship-hostel Fee</t>
  </si>
  <si>
    <t>Sata Club</t>
  </si>
  <si>
    <t>Amc &amp; Spares-chillers #225c</t>
  </si>
  <si>
    <t>Net Profit</t>
  </si>
  <si>
    <t>Leave Encashment</t>
  </si>
  <si>
    <t>Gratuity</t>
  </si>
  <si>
    <t>Hostel Fees Non Ac</t>
  </si>
  <si>
    <t>Depreciation</t>
  </si>
  <si>
    <t>BML MUNJAL UNIVERSITY</t>
    <phoneticPr fontId="9" type="noConversion"/>
  </si>
  <si>
    <t>67th Milestone, NH-8, Sidhrawali,Gurugram,Haryana-122413</t>
  </si>
  <si>
    <t xml:space="preserve"> INCOME AND EXPENDITURE ACCOUNT FOR THE YEAR ENDED 31st MARCH , 2023</t>
  </si>
  <si>
    <t>PARTICULARS</t>
  </si>
  <si>
    <t>SCHEDULE</t>
  </si>
  <si>
    <t>As on 31st March, 2021</t>
  </si>
  <si>
    <t>INCOME</t>
  </si>
  <si>
    <t>Student Fees</t>
  </si>
  <si>
    <t>Other Fees - Students</t>
  </si>
  <si>
    <t>23a</t>
  </si>
  <si>
    <t>Other Income</t>
    <phoneticPr fontId="9" type="noConversion"/>
  </si>
  <si>
    <t>23b</t>
  </si>
  <si>
    <t>Interest Income</t>
    <phoneticPr fontId="9" type="noConversion"/>
  </si>
  <si>
    <t>on account of misc exp w/off</t>
  </si>
  <si>
    <t>TOTAL</t>
  </si>
  <si>
    <t>EXPENDITURE</t>
  </si>
  <si>
    <t>Establishment Expenses</t>
  </si>
  <si>
    <t>25a</t>
  </si>
  <si>
    <t>Scholarship</t>
  </si>
  <si>
    <t>25b</t>
  </si>
  <si>
    <t>Personnel Expenses</t>
  </si>
  <si>
    <t>Administrative Expenses</t>
  </si>
  <si>
    <t>Last year amount is different</t>
  </si>
  <si>
    <t>Linking to be changed and note no.</t>
  </si>
  <si>
    <t>Depreciation And Amortization</t>
  </si>
  <si>
    <t>Linking to be changed</t>
  </si>
  <si>
    <t xml:space="preserve">Net Surplus/(Deficit) transferred to General fund </t>
  </si>
  <si>
    <t xml:space="preserve"> </t>
  </si>
  <si>
    <t>The Significant accounting policies and notes form an integral part of balance sheet</t>
  </si>
  <si>
    <t>In terms of our report of even date attached</t>
  </si>
  <si>
    <t>For Lodha &amp; Co.</t>
  </si>
  <si>
    <t>For and on behalf of BML Munjal University</t>
  </si>
  <si>
    <t>Chartered Accountants</t>
    <phoneticPr fontId="11" type="noConversion"/>
  </si>
  <si>
    <t>Firm Registration No. 301051E</t>
  </si>
  <si>
    <t>(N.K. Lodha)</t>
  </si>
  <si>
    <t xml:space="preserve">            (Sunil Kant Munjal)</t>
  </si>
  <si>
    <t xml:space="preserve">            (Swati Munjal)</t>
  </si>
  <si>
    <t xml:space="preserve">             (Swati Munjal) </t>
  </si>
  <si>
    <t>(Naveen Parasar)</t>
  </si>
  <si>
    <t>Partner</t>
  </si>
  <si>
    <t xml:space="preserve">             Chancellor</t>
  </si>
  <si>
    <t>President</t>
  </si>
  <si>
    <t>CAFO</t>
  </si>
  <si>
    <t>M.NO- 085155</t>
  </si>
  <si>
    <t>Place: New Delhi</t>
    <phoneticPr fontId="11" type="noConversion"/>
  </si>
  <si>
    <t xml:space="preserve">               (Divyanshu Jaju)</t>
  </si>
  <si>
    <t>Date: 27/10/2023</t>
  </si>
  <si>
    <t>Chief Finance &amp; Accounts Officer</t>
  </si>
  <si>
    <t xml:space="preserve">  (BMLES)</t>
  </si>
  <si>
    <t>BML Munjal University</t>
  </si>
  <si>
    <t>67th KM Stone, NH - 8, Dist. Gurugram Haryana - 122413</t>
  </si>
  <si>
    <t>Overall Trial Balance As at Jul 26, 2023 ( Apr 01,2022 to Mar 31,2023 )</t>
  </si>
  <si>
    <t>TYPE O</t>
  </si>
  <si>
    <t>TYPE C</t>
  </si>
  <si>
    <t>OPENING BALANCE</t>
  </si>
  <si>
    <t>DR-BALANCE</t>
  </si>
  <si>
    <t>CR-BALANCE</t>
  </si>
  <si>
    <t>CLOSING BALANCE</t>
  </si>
  <si>
    <t>Closing Balance</t>
  </si>
  <si>
    <t>Head</t>
  </si>
  <si>
    <t>1.1</t>
  </si>
  <si>
    <t>Fcra Fund</t>
  </si>
  <si>
    <t>1.Liability</t>
  </si>
  <si>
    <t>1.2</t>
  </si>
  <si>
    <t>Csr Assets Building</t>
  </si>
  <si>
    <t>CSR Assets Building</t>
  </si>
  <si>
    <t>1.3</t>
  </si>
  <si>
    <t>Corpus Fund</t>
  </si>
  <si>
    <t>1.4</t>
  </si>
  <si>
    <t>Building Fund - T6 Hero</t>
  </si>
  <si>
    <t xml:space="preserve">Building Fund - T6 Hero Group  </t>
  </si>
  <si>
    <t>1.5</t>
  </si>
  <si>
    <t>Designated Funds</t>
  </si>
  <si>
    <t>Project Fund - Hero Group</t>
  </si>
  <si>
    <t>1.6</t>
  </si>
  <si>
    <t>Csr Computer &amp; Laptop</t>
  </si>
  <si>
    <t>CSR Assets Computers &amp; Laptops</t>
  </si>
  <si>
    <t>1.7</t>
  </si>
  <si>
    <t>Csr Assets Plant &amp; Machinery</t>
  </si>
  <si>
    <t>CSR Assets Plant &amp; Machinery</t>
  </si>
  <si>
    <t>1.8</t>
  </si>
  <si>
    <t>Csr Assets Office Equipment</t>
  </si>
  <si>
    <t>CSR Assets Office Equipment</t>
  </si>
  <si>
    <t>1.9</t>
  </si>
  <si>
    <t>Csr Assets  Furniture &amp; Fixture</t>
  </si>
  <si>
    <t>CSR Assets Furniture &amp; Fixture</t>
  </si>
  <si>
    <t>2.6.1</t>
  </si>
  <si>
    <t>Swapnadip Nandi</t>
  </si>
  <si>
    <t>Trade Payables</t>
  </si>
  <si>
    <t>2.6.2</t>
  </si>
  <si>
    <t>Raghvendra Singh Chouhan</t>
  </si>
  <si>
    <t>2.6.3</t>
  </si>
  <si>
    <t>Ayush Gurjar</t>
  </si>
  <si>
    <t>2.6.4</t>
  </si>
  <si>
    <t>Pryanshu</t>
  </si>
  <si>
    <t>2.6.5</t>
  </si>
  <si>
    <t>Peehu</t>
  </si>
  <si>
    <t>2.6.6</t>
  </si>
  <si>
    <t>Aditya Tak</t>
  </si>
  <si>
    <t>2.6.7</t>
  </si>
  <si>
    <t>Manav</t>
  </si>
  <si>
    <t>2.6.8</t>
  </si>
  <si>
    <t>Vishwajeet Tripathi</t>
  </si>
  <si>
    <t>2.6.9</t>
  </si>
  <si>
    <t>Rohit Rathi</t>
  </si>
  <si>
    <t>2.6.10</t>
  </si>
  <si>
    <t>2.6.11</t>
  </si>
  <si>
    <t>Charu Joneja-cr</t>
  </si>
  <si>
    <t>2.6.12</t>
  </si>
  <si>
    <t>2.6.13</t>
  </si>
  <si>
    <t>Sapna Ratan Shah</t>
  </si>
  <si>
    <t>2.6.14</t>
  </si>
  <si>
    <t>2.6.15</t>
  </si>
  <si>
    <t>Sobhan Sen</t>
  </si>
  <si>
    <t>2.6.16</t>
  </si>
  <si>
    <t>Mohd Sarif</t>
  </si>
  <si>
    <t>2.6.17</t>
  </si>
  <si>
    <t>Aditya Punia</t>
  </si>
  <si>
    <t>2.6.18</t>
  </si>
  <si>
    <t>Kritika Agarwal</t>
  </si>
  <si>
    <t>2.6.19</t>
  </si>
  <si>
    <t>Kanika Pal</t>
  </si>
  <si>
    <t>2.6.20</t>
  </si>
  <si>
    <t>2.6.21</t>
  </si>
  <si>
    <t>2.6.22</t>
  </si>
  <si>
    <t>2.6.23</t>
  </si>
  <si>
    <t>2.6.24</t>
  </si>
  <si>
    <t>2.6.25</t>
  </si>
  <si>
    <t>2.6.26</t>
  </si>
  <si>
    <t>2.6.27</t>
  </si>
  <si>
    <t>2.6.28</t>
  </si>
  <si>
    <t>2.6.29</t>
  </si>
  <si>
    <t>2.6.30</t>
  </si>
  <si>
    <t>Shreya Surana</t>
  </si>
  <si>
    <t>2.6.31</t>
  </si>
  <si>
    <t>Aaditya Vikram Agrawal</t>
  </si>
  <si>
    <t>2.6.32</t>
  </si>
  <si>
    <t>Manan Khandelwal</t>
  </si>
  <si>
    <t>2.6.33</t>
  </si>
  <si>
    <t>Abhay Verma</t>
  </si>
  <si>
    <t>2.6.34</t>
  </si>
  <si>
    <t>Supriya Purwar</t>
  </si>
  <si>
    <t>2.6.35</t>
  </si>
  <si>
    <t>Soumya Ranjan Swain</t>
  </si>
  <si>
    <t>2.6.36</t>
  </si>
  <si>
    <t>2.6.37</t>
  </si>
  <si>
    <t>2.6.38</t>
  </si>
  <si>
    <t>Nitish Chaudhary-coach</t>
  </si>
  <si>
    <t>2.6.39</t>
  </si>
  <si>
    <t>Abhishek Mishra-cr</t>
  </si>
  <si>
    <t>2.6.40</t>
  </si>
  <si>
    <t>2.6.41</t>
  </si>
  <si>
    <t>2.6.42</t>
  </si>
  <si>
    <t>2.6.43</t>
  </si>
  <si>
    <t>2.6.44</t>
  </si>
  <si>
    <t>Indievisuals Creators Private Limited</t>
  </si>
  <si>
    <t>2.6.45</t>
  </si>
  <si>
    <t>2.6.46</t>
  </si>
  <si>
    <t>2.6.47</t>
  </si>
  <si>
    <t>2.6.48</t>
  </si>
  <si>
    <t>Zorba The Buddha</t>
  </si>
  <si>
    <t>2.6.49</t>
  </si>
  <si>
    <t>2.6.50</t>
  </si>
  <si>
    <t>2.6.51</t>
  </si>
  <si>
    <t>2.6.53</t>
  </si>
  <si>
    <t>Kiran Khatter-cr</t>
  </si>
  <si>
    <t>2.6.55</t>
  </si>
  <si>
    <t>Aesthetic Living-haryana</t>
  </si>
  <si>
    <t>2.6.56</t>
  </si>
  <si>
    <t>K R Motels Pvt Ltd</t>
  </si>
  <si>
    <t>2.6.61</t>
  </si>
  <si>
    <t>Konark Solutions Bangalore Pvt. Ltd.</t>
  </si>
  <si>
    <t>2.6.63</t>
  </si>
  <si>
    <t>Shilpa Enterprises</t>
  </si>
  <si>
    <t>2.6.66</t>
  </si>
  <si>
    <t>S.k. Enterprises</t>
  </si>
  <si>
    <t>2.6.67</t>
  </si>
  <si>
    <t>2.6.68</t>
  </si>
  <si>
    <t>Master Engineers</t>
  </si>
  <si>
    <t>2.6.69</t>
  </si>
  <si>
    <t>Svaadhyaay Sarvatra Private Limited</t>
  </si>
  <si>
    <t>2.6.70</t>
  </si>
  <si>
    <t>2.6.72</t>
  </si>
  <si>
    <t>Anamika</t>
  </si>
  <si>
    <t>2.6.73</t>
  </si>
  <si>
    <t>Anubhav Sapra</t>
  </si>
  <si>
    <t>2.6.75</t>
  </si>
  <si>
    <t>Pepperfry Limited</t>
  </si>
  <si>
    <t>2.6.80</t>
  </si>
  <si>
    <t>Laurel Interior</t>
  </si>
  <si>
    <t>2.6.81</t>
  </si>
  <si>
    <t>2.6.82</t>
  </si>
  <si>
    <t>2.6.88</t>
  </si>
  <si>
    <t>Macflow Engineering Private Limited</t>
  </si>
  <si>
    <t>2.6.91</t>
  </si>
  <si>
    <t>Ultrananotech Private Limited</t>
  </si>
  <si>
    <t>2.6.92</t>
  </si>
  <si>
    <t>2.6.103</t>
  </si>
  <si>
    <t>2.6.109</t>
  </si>
  <si>
    <t>2.6.116</t>
  </si>
  <si>
    <t>Timehonoured Marketing Networks Private Limited</t>
  </si>
  <si>
    <t>2.6.123</t>
  </si>
  <si>
    <t>Saksham Marketing</t>
  </si>
  <si>
    <t>2.6.138</t>
  </si>
  <si>
    <t>2.6.150</t>
  </si>
  <si>
    <t>Digitech Services</t>
  </si>
  <si>
    <t>2.6.151</t>
  </si>
  <si>
    <t>Vishwakarma Electric Store</t>
  </si>
  <si>
    <t>2.6.156</t>
  </si>
  <si>
    <t>Avfern Technologies</t>
  </si>
  <si>
    <t>2.6.159</t>
  </si>
  <si>
    <t>Aman Travels Delhi Pvt Ltd</t>
  </si>
  <si>
    <t>2.6.161</t>
  </si>
  <si>
    <t>2.6.164</t>
  </si>
  <si>
    <t>2.6.171</t>
  </si>
  <si>
    <t>Prashant Verma-cr</t>
  </si>
  <si>
    <t>2.6.177</t>
  </si>
  <si>
    <t>Indygreen Technologies Private Limited</t>
  </si>
  <si>
    <t>2.6.183</t>
  </si>
  <si>
    <t>2.6.188</t>
  </si>
  <si>
    <t>2.6.192</t>
  </si>
  <si>
    <t>Bsc Interiors Private Limited</t>
  </si>
  <si>
    <t>2.6.200</t>
  </si>
  <si>
    <t>Hamari Asha Foundation</t>
  </si>
  <si>
    <t>2.6.210</t>
  </si>
  <si>
    <t>2.6.211</t>
  </si>
  <si>
    <t>Delhi Bearing And Mill Stores</t>
  </si>
  <si>
    <t>2.6.215</t>
  </si>
  <si>
    <t>2.6.224</t>
  </si>
  <si>
    <t>2.6.270</t>
  </si>
  <si>
    <t>Data Electronics &amp; Communication Systems</t>
  </si>
  <si>
    <t>2.6.272</t>
  </si>
  <si>
    <t>2.6.273</t>
  </si>
  <si>
    <t>Geeti Das</t>
  </si>
  <si>
    <t>2.6.282</t>
  </si>
  <si>
    <t>2.6.293</t>
  </si>
  <si>
    <t>2.6.300</t>
  </si>
  <si>
    <t>Br Tour &amp; Travels</t>
  </si>
  <si>
    <t>2.6.304</t>
  </si>
  <si>
    <t>2.6.308</t>
  </si>
  <si>
    <t>2.6.313</t>
  </si>
  <si>
    <t>Akshay Arora</t>
  </si>
  <si>
    <t>2.6.314</t>
  </si>
  <si>
    <t>Shine Traders</t>
  </si>
  <si>
    <t>2.6.315</t>
  </si>
  <si>
    <t>Economic And Political Weekly</t>
  </si>
  <si>
    <t>2.6.320</t>
  </si>
  <si>
    <t>R.c. Enterprises</t>
  </si>
  <si>
    <t>2.6.321</t>
  </si>
  <si>
    <t>Raj Stationery Mart</t>
  </si>
  <si>
    <t>2.6.324</t>
  </si>
  <si>
    <t>2.6.325</t>
  </si>
  <si>
    <t>2.6.326</t>
  </si>
  <si>
    <t>2.6.331</t>
  </si>
  <si>
    <t>2.6.339</t>
  </si>
  <si>
    <t>Vijay Gupta Architects</t>
  </si>
  <si>
    <t>2.6.340</t>
  </si>
  <si>
    <t>Promind Integrated Management</t>
  </si>
  <si>
    <t>2.6.358</t>
  </si>
  <si>
    <t>2.6.362</t>
  </si>
  <si>
    <t>2.6.368</t>
  </si>
  <si>
    <t>2.6.379</t>
  </si>
  <si>
    <t>2.6.389</t>
  </si>
  <si>
    <t>2.6.396</t>
  </si>
  <si>
    <t>2.6.403</t>
  </si>
  <si>
    <t>2.6.448</t>
  </si>
  <si>
    <t>Purlo Private Limited</t>
  </si>
  <si>
    <t>2.6.452</t>
  </si>
  <si>
    <t>2.6.457</t>
  </si>
  <si>
    <t>M/s G S S Trading Co</t>
  </si>
  <si>
    <t>2.6.463</t>
  </si>
  <si>
    <t>Modalavalasa Kishore</t>
  </si>
  <si>
    <t>2.6.467</t>
  </si>
  <si>
    <t>Hariom Technology</t>
  </si>
  <si>
    <t>2.6.483</t>
  </si>
  <si>
    <t>M K Enterprises</t>
  </si>
  <si>
    <t>2.6.491</t>
  </si>
  <si>
    <t>Mohd Abid</t>
  </si>
  <si>
    <t>2.6.492</t>
  </si>
  <si>
    <t>2.6.494</t>
  </si>
  <si>
    <t>2.6.511</t>
  </si>
  <si>
    <t>Yatra Online Private Limited</t>
  </si>
  <si>
    <t>2.6.521</t>
  </si>
  <si>
    <t>2.6.544</t>
  </si>
  <si>
    <t>Abhishek Rathore</t>
  </si>
  <si>
    <t>2.6.552</t>
  </si>
  <si>
    <t>2.6.562</t>
  </si>
  <si>
    <t>Smart Visas Private Limited (girnar Global)</t>
  </si>
  <si>
    <t>2.6.564</t>
  </si>
  <si>
    <t>2.6.567</t>
  </si>
  <si>
    <t>Vivify Enterprises Pvt Ltd</t>
  </si>
  <si>
    <t>2.6.568</t>
  </si>
  <si>
    <t>Global Vacuum Technology</t>
  </si>
  <si>
    <t>2.6.569</t>
  </si>
  <si>
    <t>2.6.570</t>
  </si>
  <si>
    <t>G.s. Alag &amp; Co.</t>
  </si>
  <si>
    <t>2.6.572</t>
  </si>
  <si>
    <t>Cleverchamp Private Ltd</t>
  </si>
  <si>
    <t>2.6.573</t>
  </si>
  <si>
    <t>The Knowledge Confluence</t>
  </si>
  <si>
    <t>2.6.574</t>
  </si>
  <si>
    <t>Soek Walia</t>
  </si>
  <si>
    <t>2.6.576</t>
  </si>
  <si>
    <t>2.6.580</t>
  </si>
  <si>
    <t>Cl Educate Ltd</t>
  </si>
  <si>
    <t>2.6.581</t>
  </si>
  <si>
    <t>2.6.582</t>
  </si>
  <si>
    <t>Hemlata Ramani</t>
  </si>
  <si>
    <t>2.6.583</t>
  </si>
  <si>
    <t>2.6.586</t>
  </si>
  <si>
    <t>2.6.587</t>
  </si>
  <si>
    <t>Bagul Suyansh</t>
  </si>
  <si>
    <t>2.6.588</t>
  </si>
  <si>
    <t>Somonnoy Ghosh</t>
  </si>
  <si>
    <t>2.6.589</t>
  </si>
  <si>
    <t>Ajay Kumar Sharma</t>
  </si>
  <si>
    <t>2.6.590</t>
  </si>
  <si>
    <t>Mohammed Ayan Yezdan</t>
  </si>
  <si>
    <t>2.6.591</t>
  </si>
  <si>
    <t>Prishvi Bhatia</t>
  </si>
  <si>
    <t>2.6.592</t>
  </si>
  <si>
    <t>Samarth Gupta</t>
  </si>
  <si>
    <t>2.6.593</t>
  </si>
  <si>
    <t>Luvai Darwajawala</t>
  </si>
  <si>
    <t>2.6.594</t>
  </si>
  <si>
    <t>Anup Paikaray</t>
  </si>
  <si>
    <t>2.6.595</t>
  </si>
  <si>
    <t>Shweta Garg</t>
  </si>
  <si>
    <t>2.6.596</t>
  </si>
  <si>
    <t>Boyinapalli Venkata Sesha Sai Ram</t>
  </si>
  <si>
    <t>2.6.597</t>
  </si>
  <si>
    <t>2.6.598</t>
  </si>
  <si>
    <t>2.6.599</t>
  </si>
  <si>
    <t>Devender-sports Coach</t>
  </si>
  <si>
    <t>2.6.600</t>
  </si>
  <si>
    <t>Talha Abdul Rahman</t>
  </si>
  <si>
    <t>2.6.601</t>
  </si>
  <si>
    <t>2.6.602</t>
  </si>
  <si>
    <t>Sugandha Huria</t>
  </si>
  <si>
    <t>2.6.603</t>
  </si>
  <si>
    <t>2.6.604</t>
  </si>
  <si>
    <t>Ritu Chhikara-cr</t>
  </si>
  <si>
    <t>2.6.605</t>
  </si>
  <si>
    <t>2.6.606</t>
  </si>
  <si>
    <t>Yellapragada Jkvln Sharma</t>
  </si>
  <si>
    <t>2.6.608</t>
  </si>
  <si>
    <t>Amico Sports Pvt. Ltd.</t>
  </si>
  <si>
    <t>2.6.609</t>
  </si>
  <si>
    <t>Raghav Enterprises</t>
  </si>
  <si>
    <t>2.6.610</t>
  </si>
  <si>
    <t>Shubham Jha</t>
  </si>
  <si>
    <t>2.6.611</t>
  </si>
  <si>
    <t>Euromonitor International Ltd</t>
  </si>
  <si>
    <t>2.6.612</t>
  </si>
  <si>
    <t>Golden Tulip Bdi Club &amp; Suites</t>
  </si>
  <si>
    <t>Advance to Suppliers</t>
  </si>
  <si>
    <t>2.6.613</t>
  </si>
  <si>
    <t>Rao Furniture</t>
  </si>
  <si>
    <t>2.6.614</t>
  </si>
  <si>
    <t>Hive Networks</t>
  </si>
  <si>
    <t>2.6.615</t>
  </si>
  <si>
    <t>Id Tech Solutions Private Limited</t>
  </si>
  <si>
    <t>2.6.616</t>
  </si>
  <si>
    <t>2.6.618</t>
  </si>
  <si>
    <t>Syamdas Balakrishna Menon</t>
  </si>
  <si>
    <t>2.6.620</t>
  </si>
  <si>
    <t>Futurzxplored</t>
  </si>
  <si>
    <t>2.6.621</t>
  </si>
  <si>
    <t>Vaibhav Joon</t>
  </si>
  <si>
    <t>2.6.622</t>
  </si>
  <si>
    <t>Newport Corporation</t>
  </si>
  <si>
    <t>2.6.628</t>
  </si>
  <si>
    <t>Manoj Kumar Yadav</t>
  </si>
  <si>
    <t>2.6.629</t>
  </si>
  <si>
    <t>Abhay Padda</t>
  </si>
  <si>
    <t>2.6.630</t>
  </si>
  <si>
    <t>Mayo Design</t>
  </si>
  <si>
    <t>2.6.632</t>
  </si>
  <si>
    <t>2.6.633</t>
  </si>
  <si>
    <t>2.6.634</t>
  </si>
  <si>
    <t>Atlantic Publishers &amp; Distributors Pvt. Ltd</t>
  </si>
  <si>
    <t>2.6.636</t>
  </si>
  <si>
    <t>Career Growth Eduservices Llp</t>
  </si>
  <si>
    <t>2.6.637</t>
  </si>
  <si>
    <t>2.6.638</t>
  </si>
  <si>
    <t>Redington (india) Limited Singapore Branch</t>
  </si>
  <si>
    <t>2.6.639</t>
  </si>
  <si>
    <t>Abnormal Design Studio</t>
  </si>
  <si>
    <t>2.6.640</t>
  </si>
  <si>
    <t>Js Enterprises</t>
  </si>
  <si>
    <t>2.6.641</t>
  </si>
  <si>
    <t>Shriram It Solutions</t>
  </si>
  <si>
    <t>2.6.642</t>
  </si>
  <si>
    <t>Pal Svam Power Solutions Private Limited</t>
  </si>
  <si>
    <t>2.6.643</t>
  </si>
  <si>
    <t>Iconbat Energy</t>
  </si>
  <si>
    <t>2.6.647</t>
  </si>
  <si>
    <t>Iide Education Pvt Ltd</t>
  </si>
  <si>
    <t>2.6.649</t>
  </si>
  <si>
    <t>Pothala Pavan Kumar</t>
  </si>
  <si>
    <t>2.6.651</t>
  </si>
  <si>
    <t>Payal Industries</t>
  </si>
  <si>
    <t>2.6.653</t>
  </si>
  <si>
    <t>Preemptive Technofield Pvt Ltd</t>
  </si>
  <si>
    <t>2.6.655</t>
  </si>
  <si>
    <t>2.6.656</t>
  </si>
  <si>
    <t>Yellow Ladder Associates</t>
  </si>
  <si>
    <t>2.6.659</t>
  </si>
  <si>
    <t>Slc Himalayas Private Ltd</t>
  </si>
  <si>
    <t>2.6.660</t>
  </si>
  <si>
    <t>Ics Foods Pvt Ltd</t>
  </si>
  <si>
    <t>2.6.663</t>
  </si>
  <si>
    <t>2.6.664</t>
  </si>
  <si>
    <t>Uniwizard - Saurabh Dutta</t>
  </si>
  <si>
    <t>2.6.665</t>
  </si>
  <si>
    <t>2.6.667</t>
  </si>
  <si>
    <t>Ishika Enterprises</t>
  </si>
  <si>
    <t>2.6.669</t>
  </si>
  <si>
    <t>Iiser Thiruvananthapuram</t>
  </si>
  <si>
    <t>2.6.671</t>
  </si>
  <si>
    <t>2.6.672</t>
  </si>
  <si>
    <t>Yadav Medicose</t>
  </si>
  <si>
    <t>2.6.673</t>
  </si>
  <si>
    <t>Aman Hardware &amp; Bearing Store</t>
  </si>
  <si>
    <t>2.6.674</t>
  </si>
  <si>
    <t>Kpmg Assurance And Consulting Services Llp</t>
  </si>
  <si>
    <t>2.6.675</t>
  </si>
  <si>
    <t>Taxcon India Pvt Ltd</t>
  </si>
  <si>
    <t>2.6.676</t>
  </si>
  <si>
    <t>Vr Add Agency</t>
  </si>
  <si>
    <t>2.6.677</t>
  </si>
  <si>
    <t>Denka Corporation</t>
  </si>
  <si>
    <t>2.6.679</t>
  </si>
  <si>
    <t>Chaudhary Engg Works</t>
  </si>
  <si>
    <t>2.6.680</t>
  </si>
  <si>
    <t>Myjen Ai Pvt Ltd</t>
  </si>
  <si>
    <t>2.6.686</t>
  </si>
  <si>
    <t>2.6.687</t>
  </si>
  <si>
    <t>2.6.688</t>
  </si>
  <si>
    <t>2.6.689</t>
  </si>
  <si>
    <t>Diksha Academy Llp</t>
  </si>
  <si>
    <t>2.6.690</t>
  </si>
  <si>
    <t>2.6.692</t>
  </si>
  <si>
    <t>2.6.693</t>
  </si>
  <si>
    <t>Tata Teleservices Ltd</t>
  </si>
  <si>
    <t>2.6.695</t>
  </si>
  <si>
    <t>Prakul Kukreti</t>
  </si>
  <si>
    <t>2.6.698</t>
  </si>
  <si>
    <t>Neha Bharatie</t>
  </si>
  <si>
    <t>2.6.699</t>
  </si>
  <si>
    <t>Abhishek Chaudhary</t>
  </si>
  <si>
    <t>2.6.700</t>
  </si>
  <si>
    <t>2.6.702</t>
  </si>
  <si>
    <t>R.r. Learning Resources Pvt. Ltd.</t>
  </si>
  <si>
    <t>2.6.703</t>
  </si>
  <si>
    <t>Shri Ji Technologies</t>
  </si>
  <si>
    <t>2.6.704</t>
  </si>
  <si>
    <t>Tk Elevator India Private Limited</t>
  </si>
  <si>
    <t>2.6.706</t>
  </si>
  <si>
    <t>2.6.707</t>
  </si>
  <si>
    <t>2.6.709</t>
  </si>
  <si>
    <t>Rinku</t>
  </si>
  <si>
    <t>2.6.713</t>
  </si>
  <si>
    <t>2.6.722</t>
  </si>
  <si>
    <t>2.6.723</t>
  </si>
  <si>
    <t>2.6.730</t>
  </si>
  <si>
    <t>Manisha Mittal</t>
  </si>
  <si>
    <t>2.6.733</t>
  </si>
  <si>
    <t>2.6.734</t>
  </si>
  <si>
    <t>2.6.735</t>
  </si>
  <si>
    <t>Times It Solutions</t>
  </si>
  <si>
    <t>2.6.736</t>
  </si>
  <si>
    <t>2.6.737</t>
  </si>
  <si>
    <t>Eduace Services Private Limited</t>
  </si>
  <si>
    <t>2.6.738</t>
  </si>
  <si>
    <t>2.6.739</t>
  </si>
  <si>
    <t>Eastern Book Co. Pvt. Ltd</t>
  </si>
  <si>
    <t>2.6.740</t>
  </si>
  <si>
    <t>Shivam Engg.</t>
  </si>
  <si>
    <t>2.6.741</t>
  </si>
  <si>
    <t>80 Db Communications Pvt Ltd-close</t>
  </si>
  <si>
    <t>2.6.742</t>
  </si>
  <si>
    <t>Apeejay Surrendra Park Hotels Limited</t>
  </si>
  <si>
    <t>2.6.743</t>
  </si>
  <si>
    <t>Nipun Agarwal</t>
  </si>
  <si>
    <t>2.6.745</t>
  </si>
  <si>
    <t>Anshu Sharma</t>
  </si>
  <si>
    <t>2.6.747</t>
  </si>
  <si>
    <t>2.6.748</t>
  </si>
  <si>
    <t>Sanjay Chandwani</t>
  </si>
  <si>
    <t>2.6.752</t>
  </si>
  <si>
    <t>2.6.754</t>
  </si>
  <si>
    <t>Qp Educational Services Private Ltd</t>
  </si>
  <si>
    <t>2.6.756</t>
  </si>
  <si>
    <t>Catking Educare</t>
  </si>
  <si>
    <t>2.6.757</t>
  </si>
  <si>
    <t>2.6.758</t>
  </si>
  <si>
    <t>2.6.763</t>
  </si>
  <si>
    <t>International Book Distributors</t>
  </si>
  <si>
    <t>2.6.764</t>
  </si>
  <si>
    <t>Admission Suvidha</t>
  </si>
  <si>
    <t>2.6.766</t>
  </si>
  <si>
    <t>Yourstory Media Pvt Ltd</t>
  </si>
  <si>
    <t>2.6.767</t>
  </si>
  <si>
    <t>2.6.768</t>
  </si>
  <si>
    <t>2.6.769</t>
  </si>
  <si>
    <t>Raj Stationers</t>
  </si>
  <si>
    <t>2.6.770</t>
  </si>
  <si>
    <t>Beastnudge Global Private Limited</t>
  </si>
  <si>
    <t>2.6.772</t>
  </si>
  <si>
    <t>Suryaansh Educational Events Opc Private Limited</t>
  </si>
  <si>
    <t>2.6.774</t>
  </si>
  <si>
    <t>2.6.780</t>
  </si>
  <si>
    <t>2.6.781</t>
  </si>
  <si>
    <t>2.6.784</t>
  </si>
  <si>
    <t>2.6.785</t>
  </si>
  <si>
    <t>Gak Partners</t>
  </si>
  <si>
    <t>2.6.787</t>
  </si>
  <si>
    <t>2.6.788</t>
  </si>
  <si>
    <t>2.6.790</t>
  </si>
  <si>
    <t>2.6.792</t>
  </si>
  <si>
    <t>Sapra Traders</t>
  </si>
  <si>
    <t>2.6.793</t>
  </si>
  <si>
    <t>2.6.794</t>
  </si>
  <si>
    <t>System Network Pvt. Ltd.</t>
  </si>
  <si>
    <t>2.6.796</t>
  </si>
  <si>
    <t>2.6.797</t>
  </si>
  <si>
    <t>Hdfc Ergo General Insurance Co. Ltd.</t>
  </si>
  <si>
    <t>2.6.798</t>
  </si>
  <si>
    <t>Induslynk Training Services Pvt. Ltd. (mettl)</t>
  </si>
  <si>
    <t>2.6.802</t>
  </si>
  <si>
    <t>2.6.803</t>
  </si>
  <si>
    <t>2.6.805</t>
  </si>
  <si>
    <t>2.6.806</t>
  </si>
  <si>
    <t>D.k. Enterprises</t>
  </si>
  <si>
    <t>2.6.811</t>
  </si>
  <si>
    <t>Braintech Sdn Bhd</t>
  </si>
  <si>
    <t>2.6.817</t>
  </si>
  <si>
    <t>D.t Media &amp; Entertainment Pvt. Ltd.</t>
  </si>
  <si>
    <t>2.6.818</t>
  </si>
  <si>
    <t>Pratapgarh Farms And Resorts Llp</t>
  </si>
  <si>
    <t>2.6.820</t>
  </si>
  <si>
    <t>Spic Macay</t>
  </si>
  <si>
    <t>2.6.822</t>
  </si>
  <si>
    <t>2.6.823</t>
  </si>
  <si>
    <t>Soccer International Pvt.ltd</t>
  </si>
  <si>
    <t>2.6.824</t>
  </si>
  <si>
    <t>Vaidyanathan K N</t>
  </si>
  <si>
    <t>2.6.826</t>
  </si>
  <si>
    <t>2.6.828</t>
  </si>
  <si>
    <t>2.6.829</t>
  </si>
  <si>
    <t>2.6.831</t>
  </si>
  <si>
    <t>Power Trading Company</t>
  </si>
  <si>
    <t>2.6.835</t>
  </si>
  <si>
    <t>Raman Kant Munjal Foundatoin</t>
  </si>
  <si>
    <t>2.6.839</t>
  </si>
  <si>
    <t>Efmd Global Network-switzerland</t>
  </si>
  <si>
    <t>2.6.840</t>
  </si>
  <si>
    <t>Efmd-belgium</t>
  </si>
  <si>
    <t>2.6.843</t>
  </si>
  <si>
    <t>2.6.844</t>
  </si>
  <si>
    <t>Liberty General Insurance Ltd.</t>
  </si>
  <si>
    <t>2.6.846</t>
  </si>
  <si>
    <t>Saurabh Gupta Architect</t>
  </si>
  <si>
    <t>2.6.850</t>
  </si>
  <si>
    <t>2.6.851</t>
  </si>
  <si>
    <t>2.6.855</t>
  </si>
  <si>
    <t>2.6.857</t>
  </si>
  <si>
    <t>2.6.862</t>
  </si>
  <si>
    <t>Mahavir Prasad Sharma</t>
  </si>
  <si>
    <t>2.6.864</t>
  </si>
  <si>
    <t>Laczene Biosciences</t>
  </si>
  <si>
    <t>2.6.867</t>
  </si>
  <si>
    <t>Kalpana Maheshwari-cr</t>
  </si>
  <si>
    <t>2.6.868</t>
  </si>
  <si>
    <t>Juno Software Systems Private Limited (juno)</t>
  </si>
  <si>
    <t>2.6.870</t>
  </si>
  <si>
    <t>Royal Clearing Agency</t>
  </si>
  <si>
    <t>2.6.873</t>
  </si>
  <si>
    <t>Ratna Interior</t>
  </si>
  <si>
    <t>2.6.879</t>
  </si>
  <si>
    <t>2.6.884</t>
  </si>
  <si>
    <t>2.6.890</t>
  </si>
  <si>
    <t>2.6.894</t>
  </si>
  <si>
    <t>Toshniwal Brothers (sr) Pvt Ltd</t>
  </si>
  <si>
    <t>2.6.899</t>
  </si>
  <si>
    <t>2.6.900</t>
  </si>
  <si>
    <t>2.6.901</t>
  </si>
  <si>
    <t>Sk Associates</t>
  </si>
  <si>
    <t>2.6.903</t>
  </si>
  <si>
    <t>Shyam Spectra Pvt Ltd.</t>
  </si>
  <si>
    <t>2.6.905</t>
  </si>
  <si>
    <t>2.6.907</t>
  </si>
  <si>
    <t>Shl (india) Pvt Ltd.</t>
  </si>
  <si>
    <t>2.6.909</t>
  </si>
  <si>
    <t>2.6.910</t>
  </si>
  <si>
    <t>I.t. Solutions India Pvt Ltd</t>
  </si>
  <si>
    <t>2.6.911</t>
  </si>
  <si>
    <t>Icici Lombard General Insurance Company Ltd</t>
  </si>
  <si>
    <t>2.6.913</t>
  </si>
  <si>
    <t>Gupshup Technology India Pvt. Ltd.</t>
  </si>
  <si>
    <t>2.6.914</t>
  </si>
  <si>
    <t>Gtl Ventures</t>
  </si>
  <si>
    <t>2.6.918</t>
  </si>
  <si>
    <t>Euronics Industries Pvt Ltd</t>
  </si>
  <si>
    <t>2.6.920</t>
  </si>
  <si>
    <t>Ennoble Ip Consultancy Pvt Ltd</t>
  </si>
  <si>
    <t>2.6.923</t>
  </si>
  <si>
    <t>Cozmo Travel World Pvt Ltd</t>
  </si>
  <si>
    <t>2.6.924</t>
  </si>
  <si>
    <t>2.6.925</t>
  </si>
  <si>
    <t>Cfeee</t>
  </si>
  <si>
    <t>2.6.928</t>
  </si>
  <si>
    <t>2.6.931</t>
  </si>
  <si>
    <t>2.6.936</t>
  </si>
  <si>
    <t>A.s.group</t>
  </si>
  <si>
    <t>2.6.939</t>
  </si>
  <si>
    <t>2.6.940</t>
  </si>
  <si>
    <t>Alcraft</t>
  </si>
  <si>
    <t>2.6.942</t>
  </si>
  <si>
    <t>Ajay Electronics</t>
  </si>
  <si>
    <t>2.6.943</t>
  </si>
  <si>
    <t>2.6.947</t>
  </si>
  <si>
    <t>Zzeitgeiist</t>
  </si>
  <si>
    <t>2.6.948</t>
  </si>
  <si>
    <t>2.6.949</t>
  </si>
  <si>
    <t>2.6.952</t>
  </si>
  <si>
    <t>2.6.953</t>
  </si>
  <si>
    <t>2.6.954</t>
  </si>
  <si>
    <t>2.6.955</t>
  </si>
  <si>
    <t>Threefish Consulting</t>
  </si>
  <si>
    <t>2.6.956</t>
  </si>
  <si>
    <t>Sylvant Advisors Private Limited</t>
  </si>
  <si>
    <t>2.6.958</t>
  </si>
  <si>
    <t>2.6.964</t>
  </si>
  <si>
    <t>2.6.966</t>
  </si>
  <si>
    <t>2.6.967</t>
  </si>
  <si>
    <t>2.6.968</t>
  </si>
  <si>
    <t>2.6.969</t>
  </si>
  <si>
    <t>2.6.970</t>
  </si>
  <si>
    <t>2.6.972</t>
  </si>
  <si>
    <t>Promind Solutions Pvt Ltd-cr</t>
  </si>
  <si>
    <t>2.6.973</t>
  </si>
  <si>
    <t>2.6.974</t>
  </si>
  <si>
    <t>2.6.976</t>
  </si>
  <si>
    <t>2.6.978</t>
  </si>
  <si>
    <t>2.6.979</t>
  </si>
  <si>
    <t>2.6.980</t>
  </si>
  <si>
    <t>2.6.981</t>
  </si>
  <si>
    <t>Oriental Insurance Company Limited</t>
  </si>
  <si>
    <t>2.6.982</t>
  </si>
  <si>
    <t>Orange Spa Hotels &amp; Resorts Pvt. Ltd.</t>
  </si>
  <si>
    <t>2.6.983</t>
  </si>
  <si>
    <t>Nirvana Interiors And Constructioiin</t>
  </si>
  <si>
    <t>2.6.984</t>
  </si>
  <si>
    <t>Nbcc (india) Ltd</t>
  </si>
  <si>
    <t>2.6.986</t>
  </si>
  <si>
    <t>Microsoft Corporation (india) Pvt Ltd</t>
  </si>
  <si>
    <t>2.6.987</t>
  </si>
  <si>
    <t>2.6.989</t>
  </si>
  <si>
    <t>2.6.991</t>
  </si>
  <si>
    <t>2.6.992</t>
  </si>
  <si>
    <t>2.6.993</t>
  </si>
  <si>
    <t>2.6.994</t>
  </si>
  <si>
    <t>2.6.996</t>
  </si>
  <si>
    <t>Kanwar Narpat Singh</t>
  </si>
  <si>
    <t>2.6.998</t>
  </si>
  <si>
    <t>2.6.999</t>
  </si>
  <si>
    <t>2.6.1000</t>
  </si>
  <si>
    <t>2.6.1003</t>
  </si>
  <si>
    <t>Icae</t>
  </si>
  <si>
    <t>2.6.1004</t>
  </si>
  <si>
    <t>Hdfc Credit Card - 1959 - Akm</t>
  </si>
  <si>
    <t>2.6.1005</t>
  </si>
  <si>
    <t>2.6.1007</t>
  </si>
  <si>
    <t>G.s. Alag &amp; Associates</t>
  </si>
  <si>
    <t>2.6.1008</t>
  </si>
  <si>
    <t>2.6.1011</t>
  </si>
  <si>
    <t>2.6.1013</t>
  </si>
  <si>
    <t>Getmyuni Education Services Pvt Ltd</t>
  </si>
  <si>
    <t>2.6.1014</t>
  </si>
  <si>
    <t>2.6.1015</t>
  </si>
  <si>
    <t>2.6.1016</t>
  </si>
  <si>
    <t>2.6.1019</t>
  </si>
  <si>
    <t>D R Modular Furniture Pvt. Ltd.</t>
  </si>
  <si>
    <t>2.6.1020</t>
  </si>
  <si>
    <t>2.6.1022</t>
  </si>
  <si>
    <t>2.6.1025</t>
  </si>
  <si>
    <t>Convowrap</t>
  </si>
  <si>
    <t>2.6.1026</t>
  </si>
  <si>
    <t>2.6.1027</t>
  </si>
  <si>
    <t>2.6.1028</t>
  </si>
  <si>
    <t>2.6.1029</t>
  </si>
  <si>
    <t>Chennai Metco Pvt. Ltd</t>
  </si>
  <si>
    <t>2.6.1030</t>
  </si>
  <si>
    <t>2.6.1032</t>
  </si>
  <si>
    <t>Bharat Sanchar Nigam Ltd. A/c No.-1022517666</t>
  </si>
  <si>
    <t>2.6.1034</t>
  </si>
  <si>
    <t>Balaji Electric Store</t>
  </si>
  <si>
    <t>2.6.1035</t>
  </si>
  <si>
    <t>2.6.1036</t>
  </si>
  <si>
    <t>2.6.1038</t>
  </si>
  <si>
    <t>Annapoorna Industrial Corporation</t>
  </si>
  <si>
    <t>2.6.1040</t>
  </si>
  <si>
    <t>2.6.1041</t>
  </si>
  <si>
    <t>2.6.1042</t>
  </si>
  <si>
    <t>2.6.1044</t>
  </si>
  <si>
    <t>2.6.1045</t>
  </si>
  <si>
    <t>Airtel Relationship No.-1108482234</t>
  </si>
  <si>
    <t>2.6.1046</t>
  </si>
  <si>
    <t>2.6.1047</t>
  </si>
  <si>
    <t>2.6.1048</t>
  </si>
  <si>
    <t>2.6.1050</t>
  </si>
  <si>
    <t>Abheek Barua</t>
  </si>
  <si>
    <t>2.6.1051.1</t>
  </si>
  <si>
    <t>Sai Ganga - 210c6010002</t>
  </si>
  <si>
    <t>2.6.1051.2</t>
  </si>
  <si>
    <t>Ashutosh Yadav-210a6010001</t>
  </si>
  <si>
    <t>2.6.1052.1</t>
  </si>
  <si>
    <t>2.6.1052.2</t>
  </si>
  <si>
    <t>2.6.1053.2</t>
  </si>
  <si>
    <t>2.7.1</t>
  </si>
  <si>
    <t>Salary Payable A/c</t>
  </si>
  <si>
    <t>Salary &amp; Wages Payable</t>
  </si>
  <si>
    <t>2.7.2</t>
  </si>
  <si>
    <t>Lta Payable</t>
  </si>
  <si>
    <t>LTA Payable</t>
  </si>
  <si>
    <t>2.7.3</t>
  </si>
  <si>
    <t>Leave Encashment Payable</t>
  </si>
  <si>
    <t>Provision For Leave Encashment</t>
  </si>
  <si>
    <t>2.8.3</t>
  </si>
  <si>
    <t>Arpit Joshi-210c2030160</t>
  </si>
  <si>
    <t>2.8.4</t>
  </si>
  <si>
    <t>State Nss Cell, Haryana (national Service Scheme)</t>
  </si>
  <si>
    <t>Other Advance</t>
  </si>
  <si>
    <t>2.8.6</t>
  </si>
  <si>
    <t>Alumni Association</t>
  </si>
  <si>
    <t>2.8.7</t>
  </si>
  <si>
    <t>Excess Fees Payable</t>
  </si>
  <si>
    <t>2.8.8</t>
  </si>
  <si>
    <t>Retention Money</t>
  </si>
  <si>
    <t>2.8.9</t>
  </si>
  <si>
    <t>2.8.10</t>
  </si>
  <si>
    <t>Provision For Gratuity- Payable</t>
  </si>
  <si>
    <t>Provision For Gratuity</t>
  </si>
  <si>
    <t>2.8.11</t>
  </si>
  <si>
    <t>Audit Fees Payables</t>
  </si>
  <si>
    <t>Audit Fee Payable</t>
  </si>
  <si>
    <t>2.8.12.2</t>
  </si>
  <si>
    <t>Moe's Innovation Cell (mic), Aicte (mentor-mentee Program)</t>
  </si>
  <si>
    <t>Project Funds</t>
  </si>
  <si>
    <t>2.9.3</t>
  </si>
  <si>
    <t>Transport Charges (advance)</t>
  </si>
  <si>
    <t>2.9.4</t>
  </si>
  <si>
    <t>Global Leadership Programmes Fees (advance)</t>
  </si>
  <si>
    <t>Advance Tution Fee</t>
  </si>
  <si>
    <t>2.9.5</t>
  </si>
  <si>
    <t>International Immersion Fee (advance)</t>
  </si>
  <si>
    <t>2.9.7</t>
  </si>
  <si>
    <t>Hostel Fees Non Ac (advance)</t>
  </si>
  <si>
    <t>Advance Room Charges</t>
  </si>
  <si>
    <t>2.9.8</t>
  </si>
  <si>
    <t>Hostel Fees Ac (advance)</t>
  </si>
  <si>
    <t>2.9.9</t>
  </si>
  <si>
    <t>Student Security Deposit Refundable (advance)</t>
  </si>
  <si>
    <t>Security Deposit Students</t>
  </si>
  <si>
    <t>2.9.10</t>
  </si>
  <si>
    <t>Admission Fee (advance)</t>
  </si>
  <si>
    <t>Advance Admission Fees</t>
  </si>
  <si>
    <t>2.9.11</t>
  </si>
  <si>
    <t>Hostel Fees (advance)</t>
  </si>
  <si>
    <t>2.9.12</t>
  </si>
  <si>
    <t>Tuition Fees (advance)</t>
  </si>
  <si>
    <t>2.9.13</t>
  </si>
  <si>
    <t>Advance Scholarship-tuition Fees</t>
  </si>
  <si>
    <t>2.9.14</t>
  </si>
  <si>
    <t>Advance Scholarship-hostel Fees</t>
  </si>
  <si>
    <t>2.9.15</t>
  </si>
  <si>
    <t>Medical Charges (advance)</t>
  </si>
  <si>
    <t>2.9.16</t>
  </si>
  <si>
    <t>Food And Loundry Charges (advance)</t>
  </si>
  <si>
    <t>Advance Food Charge</t>
  </si>
  <si>
    <t>2.9.17</t>
  </si>
  <si>
    <t>Advance Amcat Fee</t>
  </si>
  <si>
    <t>2.9.18</t>
  </si>
  <si>
    <t>Ac Room Charges (advance)</t>
  </si>
  <si>
    <t>2.10.1</t>
  </si>
  <si>
    <t>Esic Payable</t>
  </si>
  <si>
    <t xml:space="preserve">EPF &amp; PF &amp; ESI Payable </t>
  </si>
  <si>
    <t>2.10.2</t>
  </si>
  <si>
    <t>Epf &amp; Pf Payable</t>
  </si>
  <si>
    <t>2.11.1.1</t>
  </si>
  <si>
    <t>Igst 5% Payable</t>
  </si>
  <si>
    <t>Duties &amp; Taxes</t>
  </si>
  <si>
    <t>2.11.1.5</t>
  </si>
  <si>
    <t>Sgst Rcm 9% Payable</t>
  </si>
  <si>
    <t>2.11.1.6</t>
  </si>
  <si>
    <t>Sgst 9% Paybale</t>
  </si>
  <si>
    <t>2.11.1.7</t>
  </si>
  <si>
    <t>Igst Rcm @ 18% Payble</t>
  </si>
  <si>
    <t>2.11.1.8</t>
  </si>
  <si>
    <t>Igst 18% Payable</t>
  </si>
  <si>
    <t>2.11.1.9</t>
  </si>
  <si>
    <t>Cgst Rcm 9% Payable</t>
  </si>
  <si>
    <t>2.11.1.10</t>
  </si>
  <si>
    <t>Cgst 9% Payble</t>
  </si>
  <si>
    <t>2.11.2.1</t>
  </si>
  <si>
    <t>Tds On Any Perquisite / Benefit To Resident 194r-co</t>
  </si>
  <si>
    <t>2.11.2.3</t>
  </si>
  <si>
    <t>Tds On Any Perquisite / Benefit To Resident 194r</t>
  </si>
  <si>
    <t>2.11.2.4</t>
  </si>
  <si>
    <t>Tds Prof.technical Fees</t>
  </si>
  <si>
    <t>2.11.2.5</t>
  </si>
  <si>
    <t>Tds U/s 195</t>
  </si>
  <si>
    <t>2.11.2.6</t>
  </si>
  <si>
    <t>Tds U/s-194b (winning From Games)</t>
  </si>
  <si>
    <t>2.11.2.7</t>
  </si>
  <si>
    <t>Tds Salary</t>
  </si>
  <si>
    <t>2.11.2.8</t>
  </si>
  <si>
    <t>Tds Rent-p/m Non Company</t>
  </si>
  <si>
    <t>2.11.2.9</t>
  </si>
  <si>
    <t>Tds Rent- P/m Company</t>
  </si>
  <si>
    <t>2.11.2.11</t>
  </si>
  <si>
    <t>Tds Rent-company</t>
  </si>
  <si>
    <t>2.11.2.12</t>
  </si>
  <si>
    <t>Tds Proff/non-com</t>
  </si>
  <si>
    <t>2.11.2.13</t>
  </si>
  <si>
    <t>Tds Proff-comp</t>
  </si>
  <si>
    <t>2.11.2.14</t>
  </si>
  <si>
    <t>Tds-professional Call Centre</t>
  </si>
  <si>
    <t>2.11.2.16</t>
  </si>
  <si>
    <t>Tds Cont- Non Company</t>
  </si>
  <si>
    <t>2.11.2.17</t>
  </si>
  <si>
    <t>Tds Cont-company</t>
  </si>
  <si>
    <t>2.12.2</t>
  </si>
  <si>
    <t>Provision For Expenses</t>
  </si>
  <si>
    <t>Other Expenses Payable</t>
  </si>
  <si>
    <t>2.13.2</t>
  </si>
  <si>
    <t>Fund For Development Of New Ni-co-mn-in Based Heusler Alloy Composition Spg/20211002930 (serb)</t>
  </si>
  <si>
    <t>2.13.4</t>
  </si>
  <si>
    <t>Nbhm Project No-nbhm 02011-18-2022-r&amp;d-ii-10510</t>
  </si>
  <si>
    <t>2.13.5</t>
  </si>
  <si>
    <t>Project Of Ugc Dae Csr Entitle Bmu/rdc/cm/2022-05</t>
  </si>
  <si>
    <t>2.13.6</t>
  </si>
  <si>
    <t>Fund For Csir-national Physical Laboratory</t>
  </si>
  <si>
    <t>2.13.7</t>
  </si>
  <si>
    <t>Un Diluted Recycling Of Cast Alluminium (met-14/9/2022)</t>
  </si>
  <si>
    <t>2.13.8</t>
  </si>
  <si>
    <t>Development Of Smart Materials For Transparent Neuromorphic Electronics (crg/2021/001l36)</t>
  </si>
  <si>
    <t>2.13.9</t>
  </si>
  <si>
    <t>Fund For Low Energy Ion-beam-induced Tailoring Of Magnetic Properties Of Thin Films And Multilayers (crg/2021/002407)</t>
  </si>
  <si>
    <t>2.13.10</t>
  </si>
  <si>
    <t>Fund For Dye Water Remediation- Project Serb Crg/2020/006144</t>
  </si>
  <si>
    <t>2.13.11</t>
  </si>
  <si>
    <t>Consultancy Project-bmu/cp/soet/2020-21-003</t>
  </si>
  <si>
    <t>2.13.12</t>
  </si>
  <si>
    <t>Fund For Mathematical Research Impact Centric Support (matrics)</t>
  </si>
  <si>
    <t>2.13.13</t>
  </si>
  <si>
    <t>Centre For Operational Excellence</t>
  </si>
  <si>
    <t>2.14.1</t>
  </si>
  <si>
    <t>Food Charges Lockdown Adjustment- Payable</t>
  </si>
  <si>
    <t>2.15.1.1</t>
  </si>
  <si>
    <t>Security Deposit-apna Dhaba</t>
  </si>
  <si>
    <t xml:space="preserve">Others Security Deposits </t>
  </si>
  <si>
    <t>2.15.1.2</t>
  </si>
  <si>
    <t>Security Deposit  Recd  (buddha Beauty Point)</t>
  </si>
  <si>
    <t>2.15.2.1</t>
  </si>
  <si>
    <t>Student Security Deposit Refundable</t>
  </si>
  <si>
    <t>2.15.2.2</t>
  </si>
  <si>
    <t>Student Security Deposit- Mba Hero Prog.</t>
  </si>
  <si>
    <t>2.15.3.1</t>
  </si>
  <si>
    <t>Security Book Fees</t>
  </si>
  <si>
    <t>2.15.3.2.1</t>
  </si>
  <si>
    <t>Security Deposit Books Hero Mba 2019</t>
  </si>
  <si>
    <t>3.1.1</t>
  </si>
  <si>
    <t>Distressed Policy Fund</t>
  </si>
  <si>
    <t>3.2.1</t>
  </si>
  <si>
    <t>Hdfc Bank - Kia Car Loan</t>
  </si>
  <si>
    <t>Vehicle Loan- Secured</t>
  </si>
  <si>
    <t>3.3.1</t>
  </si>
  <si>
    <t>Bml Educorp</t>
  </si>
  <si>
    <t>Advance from Sponsoring Body</t>
  </si>
  <si>
    <t>1.1.3</t>
  </si>
  <si>
    <t>Falahar (haidar Ali)</t>
  </si>
  <si>
    <t>2.Assets</t>
  </si>
  <si>
    <t>Other Receiveables</t>
  </si>
  <si>
    <t>1.1.4</t>
  </si>
  <si>
    <t>1.1.6</t>
  </si>
  <si>
    <t>Herox Private Limited</t>
  </si>
  <si>
    <t>1.1.8</t>
  </si>
  <si>
    <t>1.1.11.1.1</t>
  </si>
  <si>
    <t>Madiraju Vs Harshanandan-1700234c203</t>
  </si>
  <si>
    <t>1.1.11.1.6</t>
  </si>
  <si>
    <t>Yellina Ganesh-1700443c205</t>
  </si>
  <si>
    <t>Student Fees Receiveables</t>
  </si>
  <si>
    <t>1.1.12.2</t>
  </si>
  <si>
    <t>Farah Naz-220a6010002</t>
  </si>
  <si>
    <t>1.1.12.3</t>
  </si>
  <si>
    <t>Sandra Winnie Angelo-220c6010005</t>
  </si>
  <si>
    <t>1.1.12.4</t>
  </si>
  <si>
    <t>Parul Anil Shukla-220d6010001</t>
  </si>
  <si>
    <t>1.1.12.5</t>
  </si>
  <si>
    <t>Ankur-220c6010006</t>
  </si>
  <si>
    <t>1.1.12.6</t>
  </si>
  <si>
    <t>Asif Hidayat Ullah Iqbal-220c6010002</t>
  </si>
  <si>
    <t>1.1.12.7</t>
  </si>
  <si>
    <t>Nupur Sinha-220c6010003</t>
  </si>
  <si>
    <t>1.1.12.8</t>
  </si>
  <si>
    <t>Sonia Jangra- 220c6010007</t>
  </si>
  <si>
    <t>1.1.12.9</t>
  </si>
  <si>
    <t>Manish Ram Rattan Sharma-220c6010004</t>
  </si>
  <si>
    <t>1.1.12.10</t>
  </si>
  <si>
    <t>Deepak Sharma-220a6010001</t>
  </si>
  <si>
    <t>1.1.12.11</t>
  </si>
  <si>
    <t>Shveta Bansal-210a6010003</t>
  </si>
  <si>
    <t>1.1.12.12</t>
  </si>
  <si>
    <t>1.1.12.13</t>
  </si>
  <si>
    <t>Jyoti Raghuvansh Pandey-210c6010006</t>
  </si>
  <si>
    <t>1.1.12.14</t>
  </si>
  <si>
    <t>Ritika Jai Prakash Tripathi-210c6010007</t>
  </si>
  <si>
    <t>1.1.12.15</t>
  </si>
  <si>
    <t>Sumit Kumar-210c6010008</t>
  </si>
  <si>
    <t>1.1.12.16</t>
  </si>
  <si>
    <t>1.1.12.17</t>
  </si>
  <si>
    <t>Anchal Rana-200c6010005</t>
  </si>
  <si>
    <t>1.1.12.18</t>
  </si>
  <si>
    <t>Aliya Naheed Kazmi-200c6010007</t>
  </si>
  <si>
    <t>1.1.12.20</t>
  </si>
  <si>
    <t>Fahad Mohd Khan-200d6010001</t>
  </si>
  <si>
    <t>1.1.12.21</t>
  </si>
  <si>
    <t>Darshika Sanjay Khone-200c6010002</t>
  </si>
  <si>
    <t>1.1.12.22</t>
  </si>
  <si>
    <t>Akash Saraswat-200c6010003</t>
  </si>
  <si>
    <t>1.1.12.24</t>
  </si>
  <si>
    <t>Rubal Rathi-phd 2019</t>
  </si>
  <si>
    <t>1.1.12.25</t>
  </si>
  <si>
    <t>Udayan Karnatak-19phd0028</t>
  </si>
  <si>
    <t>1.1.12.27</t>
  </si>
  <si>
    <t>Vijay Prakash Sharma-19phd0004</t>
  </si>
  <si>
    <t>1.1.12.28</t>
  </si>
  <si>
    <t>Pankaj Sahu-19phd0009</t>
  </si>
  <si>
    <t>1.1.12.29</t>
  </si>
  <si>
    <t>Debajyoti Ghosh-18phd001</t>
  </si>
  <si>
    <t>1.1.13.1</t>
  </si>
  <si>
    <t>Fee Adjustment</t>
  </si>
  <si>
    <t>1.1.13.2</t>
  </si>
  <si>
    <t>Online A/c</t>
  </si>
  <si>
    <t>1.1.13.3</t>
  </si>
  <si>
    <t>Hostel Buddies</t>
  </si>
  <si>
    <t>1.1.13.4</t>
  </si>
  <si>
    <t>Hdfc Geteway</t>
  </si>
  <si>
    <t>1.1.14.3.1</t>
  </si>
  <si>
    <t>Bhavani Namala-18mo001735</t>
  </si>
  <si>
    <t>1.1.14.3.2</t>
  </si>
  <si>
    <t>Prashant Singh-18mo002338</t>
  </si>
  <si>
    <t>1.1.15.1.1</t>
  </si>
  <si>
    <t>Udata Vijay Kiran Teja-15b00276</t>
  </si>
  <si>
    <t>1.1.16.5</t>
  </si>
  <si>
    <t>Itic Foundation Iit Hyderabad</t>
  </si>
  <si>
    <t>1.1.16.6</t>
  </si>
  <si>
    <t>Bharat Oil Company (india ) Regd</t>
  </si>
  <si>
    <t>1.1.16.7</t>
  </si>
  <si>
    <t>Batx Energies Private Limited</t>
  </si>
  <si>
    <t>1.1.16.8</t>
  </si>
  <si>
    <t>1.1.16.9</t>
  </si>
  <si>
    <t>Ekaiv Cafe-new</t>
  </si>
  <si>
    <t>1.1.16.10</t>
  </si>
  <si>
    <t>1.1.16.11</t>
  </si>
  <si>
    <t>Hero Future Energies Private Limited</t>
  </si>
  <si>
    <t>1.1.16.15</t>
  </si>
  <si>
    <t>Jagrani Foundation</t>
  </si>
  <si>
    <t>1.1.16.16</t>
  </si>
  <si>
    <t>Life Insurance Corporation Of India</t>
  </si>
  <si>
    <t>1.1.16.32</t>
  </si>
  <si>
    <t>Praveen Kumar-debtors</t>
  </si>
  <si>
    <t>1.1.16.33</t>
  </si>
  <si>
    <t>Kalkata's Lazeez</t>
  </si>
  <si>
    <t>1.1.16.35</t>
  </si>
  <si>
    <t>Gail India Limited</t>
  </si>
  <si>
    <t>1.1.16.36</t>
  </si>
  <si>
    <t>Avs Enterprises</t>
  </si>
  <si>
    <t>1.1.16.37</t>
  </si>
  <si>
    <t>1.1.16.38</t>
  </si>
  <si>
    <t>Aryanit Enterprises</t>
  </si>
  <si>
    <t>1.1.16.40</t>
  </si>
  <si>
    <t>Raman Kant Munjal Foundation - Dr</t>
  </si>
  <si>
    <t>1.1.16.42</t>
  </si>
  <si>
    <t>Hero Motocorp Ltd</t>
  </si>
  <si>
    <t>1.1.16.43</t>
  </si>
  <si>
    <t>Bharti Airtel Ltd-haryana</t>
  </si>
  <si>
    <t>1.1.16.44</t>
  </si>
  <si>
    <t>1.1.17.1.2</t>
  </si>
  <si>
    <t>Yash Gautam-19bo00666</t>
  </si>
  <si>
    <t>1.1.17.2.1</t>
  </si>
  <si>
    <t>Lalith Sathwik Perumalla-19bd03248</t>
  </si>
  <si>
    <t>1.1.17.2.6</t>
  </si>
  <si>
    <t>Aarushi Gupta-19bo08087</t>
  </si>
  <si>
    <t>1.1.17.2.7</t>
  </si>
  <si>
    <t>Gurram Venkata Sai Pavan Kumar Guptha-19bo01288</t>
  </si>
  <si>
    <t>1.1.17.2.17</t>
  </si>
  <si>
    <t>Valluri Jaithra Narasimha-19bo02267</t>
  </si>
  <si>
    <t>1.1.17.2.18</t>
  </si>
  <si>
    <t>Mandala Pranav Steyn-19bo01429</t>
  </si>
  <si>
    <t>1.1.17.2.20</t>
  </si>
  <si>
    <t>Prasadam Dilip Kumar-19bo00293</t>
  </si>
  <si>
    <t>1.1.17.3.2</t>
  </si>
  <si>
    <t>Tasneem Husain-19lo01439</t>
  </si>
  <si>
    <t>1.1.18.1.1</t>
  </si>
  <si>
    <t>Ajay Kumar-1600045a201</t>
  </si>
  <si>
    <t>1.1.18.2.2</t>
  </si>
  <si>
    <t>Thakkallapalli Shashider-1600441c204</t>
  </si>
  <si>
    <t>1.1.18.2.3</t>
  </si>
  <si>
    <t>Yerrapureddy Anudeep Reddy-1600382c203</t>
  </si>
  <si>
    <t>1.1.18.2.4</t>
  </si>
  <si>
    <t>Kakkirala Pavan Kumar-1600401c204</t>
  </si>
  <si>
    <t>1.2.2</t>
  </si>
  <si>
    <t>Training Charges (receivable)</t>
  </si>
  <si>
    <t>1.2.3</t>
  </si>
  <si>
    <t>Global Leadership Programmes Fees (receivable)</t>
  </si>
  <si>
    <t>1.2.4</t>
  </si>
  <si>
    <t>International Immersion Fee (receivable)</t>
  </si>
  <si>
    <t>1.2.5</t>
  </si>
  <si>
    <t>Student Book Fee (receivable)</t>
  </si>
  <si>
    <t>1.2.6</t>
  </si>
  <si>
    <t>Electricity Charges - Receivable</t>
  </si>
  <si>
    <t>1.2.7</t>
  </si>
  <si>
    <t>Hostel Fees Non Ac (receivable)</t>
  </si>
  <si>
    <t>1.2.8</t>
  </si>
  <si>
    <t>Hostel Fees Ac (receivable)</t>
  </si>
  <si>
    <t>1.2.9</t>
  </si>
  <si>
    <t>Medical Charges (receivable)</t>
  </si>
  <si>
    <t>1.2.10</t>
  </si>
  <si>
    <t>Amcat Exam Fees (receivable)</t>
  </si>
  <si>
    <t>1.2.11</t>
  </si>
  <si>
    <t>Students Book Fee (receivable)</t>
  </si>
  <si>
    <t>1.2.12</t>
  </si>
  <si>
    <t>Security Book Fees (receivable)</t>
  </si>
  <si>
    <t>1.2.13</t>
  </si>
  <si>
    <t>Electricity Charges Recoverable (receivable)</t>
  </si>
  <si>
    <t>1.2.14</t>
  </si>
  <si>
    <t>Student Security Deposit Refundable (receivable)</t>
  </si>
  <si>
    <t>1.2.15</t>
  </si>
  <si>
    <t>Admission Fee (receivable)</t>
  </si>
  <si>
    <t>1.2.16</t>
  </si>
  <si>
    <t>Ac Room Charges (receivable)</t>
  </si>
  <si>
    <t>1.2.17</t>
  </si>
  <si>
    <t>Food And Loundry Charges (receivable)</t>
  </si>
  <si>
    <t>1.2.18</t>
  </si>
  <si>
    <t>Hostel Fees (receivable)</t>
  </si>
  <si>
    <t>1.2.19</t>
  </si>
  <si>
    <t>Tuition Fees (receivable)</t>
  </si>
  <si>
    <t>1.3.1</t>
  </si>
  <si>
    <t>State Bank Of India (fcra) - 565</t>
  </si>
  <si>
    <t>On Savings Accounts/Current Account</t>
  </si>
  <si>
    <t>1.3.2</t>
  </si>
  <si>
    <t>Hdfc Bank Od A/c -5801</t>
  </si>
  <si>
    <t>1.3.3</t>
  </si>
  <si>
    <t>Kotak Mahindra Bank (fcra) - 2513596230</t>
  </si>
  <si>
    <t>1.3.4</t>
  </si>
  <si>
    <t>Yes Bank - Endowmentment Fund (001694600000963)</t>
  </si>
  <si>
    <t>1.3.5</t>
  </si>
  <si>
    <t>Yes Bank-631</t>
  </si>
  <si>
    <t>1.3.6</t>
  </si>
  <si>
    <t>State Bank Of India-58581</t>
  </si>
  <si>
    <t>1.3.7</t>
  </si>
  <si>
    <t>Kotak Mahindra Bank (sb) - 2512386887</t>
  </si>
  <si>
    <t>1.3.8</t>
  </si>
  <si>
    <t>Kotak Mahindra Bank (ca) - 2512386931</t>
  </si>
  <si>
    <t>1.3.9</t>
  </si>
  <si>
    <t>Hdfc A/c</t>
  </si>
  <si>
    <t>1.4.1</t>
  </si>
  <si>
    <t>Cash - Campus</t>
  </si>
  <si>
    <t>Cash on Hand</t>
  </si>
  <si>
    <t>1.5.2</t>
  </si>
  <si>
    <t>Kotak Mahindra Prime Limited</t>
  </si>
  <si>
    <t>1.5.3</t>
  </si>
  <si>
    <t>Interest Accured On Fdr/saving A/c</t>
  </si>
  <si>
    <t>Interest Accured but not due on FDR</t>
  </si>
  <si>
    <t>1.5.4.1</t>
  </si>
  <si>
    <t>Security Deposit - Bar Council Of India</t>
  </si>
  <si>
    <t>Security Deposit - Bar Council of India</t>
  </si>
  <si>
    <t>1.5.4.2.1</t>
  </si>
  <si>
    <t>Security-engineers India Limited</t>
  </si>
  <si>
    <t>Security Deposit - Others</t>
  </si>
  <si>
    <t>1.5.4.2.2</t>
  </si>
  <si>
    <t>Security Deposit-noc (pollution)</t>
  </si>
  <si>
    <t>1.5.4.2.3</t>
  </si>
  <si>
    <t>Security Deposit-welcome Motors</t>
  </si>
  <si>
    <t>1.5.4.2.4</t>
  </si>
  <si>
    <t>Security Deposit-indian Oil Corparation Ltd.</t>
  </si>
  <si>
    <t>1.5.4.2.5</t>
  </si>
  <si>
    <t>Security Deposit- Dhbvn</t>
  </si>
  <si>
    <t>1.5.4.2.6</t>
  </si>
  <si>
    <t>Security Deposit-bsnl Bill- Guest House</t>
  </si>
  <si>
    <t>1.5.4.2.7</t>
  </si>
  <si>
    <t>Security Deposit - Bharat Oil &amp; Waste Management Ltd</t>
  </si>
  <si>
    <t>1.5.4.3.1</t>
  </si>
  <si>
    <t>Security Deposit-saket Office</t>
  </si>
  <si>
    <t>1.5.4.3.2</t>
  </si>
  <si>
    <t>Security Deposit Rent-aadhev Impex Private Limited</t>
  </si>
  <si>
    <t>Security Deposit-Rent-Non Current</t>
  </si>
  <si>
    <t>1.5.4.3.3</t>
  </si>
  <si>
    <t>Security Deposit - Regional Office Rent</t>
  </si>
  <si>
    <t>1.5.5.1</t>
  </si>
  <si>
    <t>Tds Recoverable (2022-23)</t>
  </si>
  <si>
    <t>TDS Recoverable</t>
  </si>
  <si>
    <t>1.5.5.2</t>
  </si>
  <si>
    <t>Tds Recoverable (2021-22)</t>
  </si>
  <si>
    <t>1.5.5.3</t>
  </si>
  <si>
    <t>Tds Recoverable (2020-21)</t>
  </si>
  <si>
    <t>1.5.5.4</t>
  </si>
  <si>
    <t>Tds Recoverable (2019-20)</t>
  </si>
  <si>
    <t>1.5.5.5</t>
  </si>
  <si>
    <t>Tcs Receivable</t>
  </si>
  <si>
    <t>1.5.5.6</t>
  </si>
  <si>
    <t>Tds Recoverable</t>
  </si>
  <si>
    <t>1.5.6.1</t>
  </si>
  <si>
    <t>Prepaid Subscription &amp; Expenses</t>
  </si>
  <si>
    <t>1.5.6.2</t>
  </si>
  <si>
    <t>1.5.7.2</t>
  </si>
  <si>
    <t>1.5.7.3</t>
  </si>
  <si>
    <t>1.5.7.4</t>
  </si>
  <si>
    <t>1.5.7.5</t>
  </si>
  <si>
    <t>1.5.7.6</t>
  </si>
  <si>
    <t>1.5.7.7</t>
  </si>
  <si>
    <t>1.5.7.8</t>
  </si>
  <si>
    <t>1.5.7.17</t>
  </si>
  <si>
    <t>Imprest</t>
  </si>
  <si>
    <t>1.5.7.18</t>
  </si>
  <si>
    <t>1.5.7.19</t>
  </si>
  <si>
    <t>1.5.7.20</t>
  </si>
  <si>
    <t>1.5.7.22</t>
  </si>
  <si>
    <t>1.5.7.27</t>
  </si>
  <si>
    <t>1.5.7.28</t>
  </si>
  <si>
    <t>1.5.7.29</t>
  </si>
  <si>
    <t>1.5.7.34</t>
  </si>
  <si>
    <t>1.5.7.38</t>
  </si>
  <si>
    <t>1.5.7.39</t>
  </si>
  <si>
    <t>1.5.7.42</t>
  </si>
  <si>
    <t>1.5.7.43</t>
  </si>
  <si>
    <t>1.5.7.46</t>
  </si>
  <si>
    <t>Vidhya Srinivas</t>
  </si>
  <si>
    <t>1.5.7.54</t>
  </si>
  <si>
    <t>1.5.7.55</t>
  </si>
  <si>
    <t>1.5.7.56</t>
  </si>
  <si>
    <t>1.5.7.57</t>
  </si>
  <si>
    <t>1.5.7.58</t>
  </si>
  <si>
    <t>Sudha Chandrasekar-1551</t>
  </si>
  <si>
    <t>1.5.7.59</t>
  </si>
  <si>
    <t>Pritam Baruah-1542</t>
  </si>
  <si>
    <t>1.5.7.61</t>
  </si>
  <si>
    <t>1.5.7.63</t>
  </si>
  <si>
    <t>1.5.7.66</t>
  </si>
  <si>
    <t>Manisha Mudgil-2131</t>
  </si>
  <si>
    <t>1.5.7.67</t>
  </si>
  <si>
    <t>Nilanjana Thaosen-1552</t>
  </si>
  <si>
    <t>1.5.7.68</t>
  </si>
  <si>
    <t>Satpal Dagar-1550</t>
  </si>
  <si>
    <t>1.5.7.69</t>
  </si>
  <si>
    <t>1.5.7.71</t>
  </si>
  <si>
    <t>1.5.7.72</t>
  </si>
  <si>
    <t>1.5.7.75</t>
  </si>
  <si>
    <t>1.5.7.76</t>
  </si>
  <si>
    <t>1.5.7.78</t>
  </si>
  <si>
    <t>1.5.7.80</t>
  </si>
  <si>
    <t>Kollath Jesudas George</t>
  </si>
  <si>
    <t>1.5.7.81</t>
  </si>
  <si>
    <t>Roobal Saxena</t>
  </si>
  <si>
    <t>1.5.7.84</t>
  </si>
  <si>
    <t>Naresh Verma-staff</t>
  </si>
  <si>
    <t>1.5.7.86</t>
  </si>
  <si>
    <t>Vipin Kumar-1384</t>
  </si>
  <si>
    <t>1.5.7.88</t>
  </si>
  <si>
    <t>Ajay Mahajan</t>
  </si>
  <si>
    <t>1.5.7.89</t>
  </si>
  <si>
    <t>1.5.7.91</t>
  </si>
  <si>
    <t>1.5.7.92</t>
  </si>
  <si>
    <t>Sandeep Kumar Singh-1262</t>
  </si>
  <si>
    <t>1.5.7.98</t>
  </si>
  <si>
    <t>1.5.7.100</t>
  </si>
  <si>
    <t>Ranjib Banerjee-1176</t>
  </si>
  <si>
    <t>1.5.7.101</t>
  </si>
  <si>
    <t>1.5.7.103</t>
  </si>
  <si>
    <t>Vivek Kumar Verma-1393</t>
  </si>
  <si>
    <t>1.5.7.104</t>
  </si>
  <si>
    <t>Charu Joneja-1266</t>
  </si>
  <si>
    <t>1.5.7.105</t>
  </si>
  <si>
    <t>1.5.7.107</t>
  </si>
  <si>
    <t>Suchitra -1306</t>
  </si>
  <si>
    <t>1.5.7.109</t>
  </si>
  <si>
    <t>Abhay Sharma-1399</t>
  </si>
  <si>
    <t>1.5.7.110</t>
  </si>
  <si>
    <t>Ziya Uddin-1038</t>
  </si>
  <si>
    <t>1.5.7.111</t>
  </si>
  <si>
    <t>1.5.7.112</t>
  </si>
  <si>
    <t>Surendra Kumar Selwal-1322</t>
  </si>
  <si>
    <t>1.5.7.113</t>
  </si>
  <si>
    <t>Dibakar Paul</t>
  </si>
  <si>
    <t>1.5.7.115</t>
  </si>
  <si>
    <t>Ak Prasada Rao-1299</t>
  </si>
  <si>
    <t>1.5.7.116</t>
  </si>
  <si>
    <t>1.5.7.120</t>
  </si>
  <si>
    <t>1.5.7.121</t>
  </si>
  <si>
    <t>1.5.7.122</t>
  </si>
  <si>
    <t>Yarramaneni Sridharbabu-1036</t>
  </si>
  <si>
    <t>1.5.7.124</t>
  </si>
  <si>
    <t>1.5.7.125</t>
  </si>
  <si>
    <t>Sudhir Dhayani-1080</t>
  </si>
  <si>
    <t>1.5.7.126</t>
  </si>
  <si>
    <t>Soharab Hossain Shaikh-1234</t>
  </si>
  <si>
    <t>1.5.7.129</t>
  </si>
  <si>
    <t>1.5.7.130</t>
  </si>
  <si>
    <t>Sanjay Kumar-1402</t>
  </si>
  <si>
    <t>1.5.7.131</t>
  </si>
  <si>
    <t>Sangita Choudhary-1166</t>
  </si>
  <si>
    <t>1.5.7.132</t>
  </si>
  <si>
    <t>Ruchi Garg-1164</t>
  </si>
  <si>
    <t>1.5.7.133</t>
  </si>
  <si>
    <t>Ritika Manchanda-2057</t>
  </si>
  <si>
    <t>1.5.7.134</t>
  </si>
  <si>
    <t>1.5.7.135</t>
  </si>
  <si>
    <t>Nirupama M.p -1212</t>
  </si>
  <si>
    <t>1.5.7.136</t>
  </si>
  <si>
    <t>Neeraj Kumar Sharma-1211</t>
  </si>
  <si>
    <t>1.5.7.137</t>
  </si>
  <si>
    <t>Monoj Dutta-1375</t>
  </si>
  <si>
    <t>1.5.7.138</t>
  </si>
  <si>
    <t>Manoj Kumar Arora</t>
  </si>
  <si>
    <t>1.5.7.139</t>
  </si>
  <si>
    <t>Maheshwar Dwivedy-1053</t>
  </si>
  <si>
    <t>1.5.7.140</t>
  </si>
  <si>
    <t>1.5.7.143</t>
  </si>
  <si>
    <t>Dr.akhlaq Husain -1219</t>
  </si>
  <si>
    <t>1.5.7.144</t>
  </si>
  <si>
    <t>Davinder Singh-1032</t>
  </si>
  <si>
    <t>1.5.7.146</t>
  </si>
  <si>
    <t>Binu Zacheriah-2046</t>
  </si>
  <si>
    <t>1.5.7.147</t>
  </si>
  <si>
    <t>Atul Mishra-1346</t>
  </si>
  <si>
    <t>1.5.7.148</t>
  </si>
  <si>
    <t>Ashok Kumar-1133</t>
  </si>
  <si>
    <t>1.5.7.149</t>
  </si>
  <si>
    <t>Arijit Maitra-1372</t>
  </si>
  <si>
    <t>1.5.7.150</t>
  </si>
  <si>
    <t>Anuradha Mandal-2008</t>
  </si>
  <si>
    <t>1.5.7.151</t>
  </si>
  <si>
    <t>Ankur Panchal-2045</t>
  </si>
  <si>
    <t>1.5.7.154</t>
  </si>
  <si>
    <t>Adnan Hussain -1235</t>
  </si>
  <si>
    <t>1.5.8.1</t>
  </si>
  <si>
    <t>Sgst @ 9% Input Credit</t>
  </si>
  <si>
    <t>1.5.8.2</t>
  </si>
  <si>
    <t>Igst Rcm 18% Input</t>
  </si>
  <si>
    <t>1.5.8.3</t>
  </si>
  <si>
    <t>Igst Input Credit 18%</t>
  </si>
  <si>
    <t>1.5.8.4</t>
  </si>
  <si>
    <t>Cgst @ 9% Input Credit</t>
  </si>
  <si>
    <t>1.5.9.1</t>
  </si>
  <si>
    <t>Imprest-admin Facility</t>
  </si>
  <si>
    <t>1.5.9.2</t>
  </si>
  <si>
    <t>1.5.9.3</t>
  </si>
  <si>
    <t>Devanjali Relan</t>
  </si>
  <si>
    <t>1.5.9.4</t>
  </si>
  <si>
    <t>Imprest -st.dean Dpt</t>
  </si>
  <si>
    <t>1.5.9.5</t>
  </si>
  <si>
    <t>Imprest -purchase</t>
  </si>
  <si>
    <t>1.5.9.6</t>
  </si>
  <si>
    <t>Imprest -finance</t>
  </si>
  <si>
    <t>1.5.9.7</t>
  </si>
  <si>
    <t>Imprest - Admin</t>
  </si>
  <si>
    <t>2.1.1</t>
  </si>
  <si>
    <t>Gateway - Civil Work</t>
  </si>
  <si>
    <t>Building</t>
  </si>
  <si>
    <t>2.2.1</t>
  </si>
  <si>
    <t>Accumulated Dep. Account</t>
  </si>
  <si>
    <t>2.3.1</t>
  </si>
  <si>
    <t>Wifi Installation With Std Accessories</t>
  </si>
  <si>
    <t>Computer</t>
  </si>
  <si>
    <t>2.3.2</t>
  </si>
  <si>
    <t>Desktop</t>
  </si>
  <si>
    <t>Plant &amp; Machinery</t>
  </si>
  <si>
    <t>2.3.3</t>
  </si>
  <si>
    <t>Printer</t>
  </si>
  <si>
    <t>2.3.4</t>
  </si>
  <si>
    <t>Tft 18.5" Hpv193 (g9w86aa)</t>
  </si>
  <si>
    <t>2.3.5</t>
  </si>
  <si>
    <t>Storage - It</t>
  </si>
  <si>
    <t>2.3.6</t>
  </si>
  <si>
    <t>Server</t>
  </si>
  <si>
    <t>2.3.7</t>
  </si>
  <si>
    <t>Scanner Epson Ds 1630</t>
  </si>
  <si>
    <t>2.3.8</t>
  </si>
  <si>
    <t>Printer Hp 1136 Mfd</t>
  </si>
  <si>
    <t>2.3.9</t>
  </si>
  <si>
    <t>Printer Deskjet Hp 2645</t>
  </si>
  <si>
    <t>2.3.10</t>
  </si>
  <si>
    <t>Old Computer Sets</t>
  </si>
  <si>
    <t>2.3.11</t>
  </si>
  <si>
    <t>Lenevo Desktop Core 847</t>
  </si>
  <si>
    <t>2.3.12</t>
  </si>
  <si>
    <t>Lenevo Desktop C-240</t>
  </si>
  <si>
    <t>2.3.13</t>
  </si>
  <si>
    <t>Hp Scanner Enterprise 7500</t>
  </si>
  <si>
    <t>2.3.14</t>
  </si>
  <si>
    <t>Hp Prodesk 400 G2 Mt</t>
  </si>
  <si>
    <t>2.3.15</t>
  </si>
  <si>
    <t>Hp Printer 7500a</t>
  </si>
  <si>
    <t>2.3.16</t>
  </si>
  <si>
    <t>Hp Printer3545 Aio</t>
  </si>
  <si>
    <t>2.3.17</t>
  </si>
  <si>
    <t>Hp Office-printer</t>
  </si>
  <si>
    <t>2.3.18</t>
  </si>
  <si>
    <t>Hp Laserjet M 126nw Printer</t>
  </si>
  <si>
    <t>2.3.19</t>
  </si>
  <si>
    <t>Hp Desktop Brazo18110i</t>
  </si>
  <si>
    <t>2.3.20</t>
  </si>
  <si>
    <t>Hp Designjet T920 Printer</t>
  </si>
  <si>
    <t>2.3.21</t>
  </si>
  <si>
    <t>Firewall</t>
  </si>
  <si>
    <t>2.3.22</t>
  </si>
  <si>
    <t>Desktop Hp &amp; Monitor Tft</t>
  </si>
  <si>
    <t>2.3.23</t>
  </si>
  <si>
    <t>Computer Lab</t>
  </si>
  <si>
    <t>2.3.24</t>
  </si>
  <si>
    <t>Computer Accessories</t>
  </si>
  <si>
    <t>2.3.25</t>
  </si>
  <si>
    <t>Casio Label Printer</t>
  </si>
  <si>
    <t>2.3.26</t>
  </si>
  <si>
    <t>Cable &amp; Networking Cost</t>
  </si>
  <si>
    <t>2.3.27</t>
  </si>
  <si>
    <t>Brother Laser Printer</t>
  </si>
  <si>
    <t>2.3.28</t>
  </si>
  <si>
    <t>Attendence Software</t>
  </si>
  <si>
    <t>Software</t>
  </si>
  <si>
    <t>2.3.29</t>
  </si>
  <si>
    <t>Assets Management Software</t>
  </si>
  <si>
    <t>2.3.30</t>
  </si>
  <si>
    <t>Apple Macbook Pro 13"</t>
  </si>
  <si>
    <t>2.3.31</t>
  </si>
  <si>
    <t>Acer Desktop Dc/2gb/500/3y</t>
  </si>
  <si>
    <t>2.3.32</t>
  </si>
  <si>
    <t>3d Printer</t>
  </si>
  <si>
    <t>2.3.33.1</t>
  </si>
  <si>
    <t>Laptop</t>
  </si>
  <si>
    <t>2.3.33.2</t>
  </si>
  <si>
    <t>Lenovo Laptop E40-70</t>
  </si>
  <si>
    <t>2.3.33.3</t>
  </si>
  <si>
    <t>Laptop Lenovo-b40-70</t>
  </si>
  <si>
    <t>2.3.33.4</t>
  </si>
  <si>
    <t>Laptop Lenovo</t>
  </si>
  <si>
    <t>2.3.33.5</t>
  </si>
  <si>
    <t>Laptop Hp 240</t>
  </si>
  <si>
    <t>2.3.33.6</t>
  </si>
  <si>
    <t>Hp Probook 4440s</t>
  </si>
  <si>
    <t>2.3.33.7</t>
  </si>
  <si>
    <t>Hp Laptop 250 G1</t>
  </si>
  <si>
    <t>2.3.33.8</t>
  </si>
  <si>
    <t>Hp Laptop</t>
  </si>
  <si>
    <t>2.3.33.9</t>
  </si>
  <si>
    <t>Acer Laptop</t>
  </si>
  <si>
    <t>2.4.1</t>
  </si>
  <si>
    <t>211 A/cwip-building Civil-p6</t>
  </si>
  <si>
    <t>Capital Work In Progress</t>
  </si>
  <si>
    <t>2.4.2</t>
  </si>
  <si>
    <t>211 C/cwip-6-building Electricals-p6</t>
  </si>
  <si>
    <t>2.4.3</t>
  </si>
  <si>
    <t>218/cwip-6-arcitecture &amp; Professional Fees-t6</t>
  </si>
  <si>
    <t>2.5.1</t>
  </si>
  <si>
    <t>Lab Equipment # 218</t>
  </si>
  <si>
    <t>Office Equipments</t>
  </si>
  <si>
    <t>2.5.2</t>
  </si>
  <si>
    <t>It &amp; Computer Software#213 (20)</t>
  </si>
  <si>
    <t>2.5.3</t>
  </si>
  <si>
    <t>It &amp; Computer Software</t>
  </si>
  <si>
    <t>Eletrical Fixture</t>
  </si>
  <si>
    <t>Wheel Chair Foldable</t>
  </si>
  <si>
    <t>Furniture &amp; Fixture</t>
  </si>
  <si>
    <t>Tt Table</t>
  </si>
  <si>
    <t>Student Almirah</t>
  </si>
  <si>
    <t>Sanitary &amp; Kitchen Fixtures</t>
  </si>
  <si>
    <t>Refrigrator</t>
  </si>
  <si>
    <t>Polyster Coated Magnetic Board</t>
  </si>
  <si>
    <t>Motorised Gate</t>
  </si>
  <si>
    <t>Electric Fixtures</t>
  </si>
  <si>
    <t>Dining Table Cum Chair</t>
  </si>
  <si>
    <t>2.8.1</t>
  </si>
  <si>
    <t>Library Books #002</t>
  </si>
  <si>
    <t>Library Books</t>
  </si>
  <si>
    <t>2.8.2</t>
  </si>
  <si>
    <t>2.9.1</t>
  </si>
  <si>
    <t>Musical Instrument</t>
  </si>
  <si>
    <t>2.9.2</t>
  </si>
  <si>
    <t>Horticulture Tools</t>
  </si>
  <si>
    <t>Hero Gold Bicycle(10)</t>
  </si>
  <si>
    <t>Workshop Machines (engineering)</t>
  </si>
  <si>
    <t>Water Purifier Ro</t>
  </si>
  <si>
    <t>2.9.6</t>
  </si>
  <si>
    <t>Water Dispenser</t>
  </si>
  <si>
    <t>Water Cooler -sunrise Make</t>
  </si>
  <si>
    <t>Water Cooler - Aqua Gurad</t>
  </si>
  <si>
    <t>Water Cooler - Aqua Cooler</t>
  </si>
  <si>
    <t>Walkie Talkies</t>
  </si>
  <si>
    <t>Ups Online 7500 Va</t>
  </si>
  <si>
    <t>Ups Online 1000va</t>
  </si>
  <si>
    <t>Ups 6kva</t>
  </si>
  <si>
    <t>Ups 2000va</t>
  </si>
  <si>
    <t>Ups 1200va</t>
  </si>
  <si>
    <t>Ups 10 Kva</t>
  </si>
  <si>
    <t>Ups 1000va</t>
  </si>
  <si>
    <t>Thermometer</t>
  </si>
  <si>
    <t>2.9.19</t>
  </si>
  <si>
    <t>Thermal Imaging Camera</t>
  </si>
  <si>
    <t>2.9.20</t>
  </si>
  <si>
    <t>Sports &amp; Gym Equipment</t>
  </si>
  <si>
    <t>2.9.21</t>
  </si>
  <si>
    <t>Sony Video Camera</t>
  </si>
  <si>
    <t>2.9.22</t>
  </si>
  <si>
    <t>Saloon Equipment</t>
  </si>
  <si>
    <t>2.9.23</t>
  </si>
  <si>
    <t>Projector</t>
  </si>
  <si>
    <t>2.9.24</t>
  </si>
  <si>
    <t>Physics Lab</t>
  </si>
  <si>
    <t>2.9.25</t>
  </si>
  <si>
    <t>Panasonic Kx-hdv130sxb</t>
  </si>
  <si>
    <t>2.9.26</t>
  </si>
  <si>
    <t>Panasonic Epabx -kx</t>
  </si>
  <si>
    <t>2.9.27</t>
  </si>
  <si>
    <t>Panasonic Digital Phone</t>
  </si>
  <si>
    <t>2.9.28</t>
  </si>
  <si>
    <t>Panasonic Ac</t>
  </si>
  <si>
    <t>2.9.29</t>
  </si>
  <si>
    <t>Microwave</t>
  </si>
  <si>
    <t>2.9.30</t>
  </si>
  <si>
    <t>Microphone Stands</t>
  </si>
  <si>
    <t>2.9.31</t>
  </si>
  <si>
    <t>Micromax Mobile(5) X072</t>
  </si>
  <si>
    <t>2.9.32</t>
  </si>
  <si>
    <t>Mechanical Workshop Lab</t>
  </si>
  <si>
    <t>2.9.33</t>
  </si>
  <si>
    <t>Lcd Tv</t>
  </si>
  <si>
    <t>2.9.34</t>
  </si>
  <si>
    <t>Kitchen Equipment</t>
  </si>
  <si>
    <t>2.9.35</t>
  </si>
  <si>
    <t>Inverter 800va</t>
  </si>
  <si>
    <t>2.9.36</t>
  </si>
  <si>
    <t>Inverter 2500va</t>
  </si>
  <si>
    <t>2.9.37</t>
  </si>
  <si>
    <t>Gyser - Usha</t>
  </si>
  <si>
    <t>2.9.38</t>
  </si>
  <si>
    <t>Fluid Mechanics Lab Equipments</t>
  </si>
  <si>
    <t>2.9.39</t>
  </si>
  <si>
    <t>Fire Extinguisher</t>
  </si>
  <si>
    <t>2.9.40</t>
  </si>
  <si>
    <t>Epbax</t>
  </si>
  <si>
    <t>2.9.41</t>
  </si>
  <si>
    <t>Dustbin</t>
  </si>
  <si>
    <t>2.9.42</t>
  </si>
  <si>
    <t>Digital Cam</t>
  </si>
  <si>
    <t>2.9.43</t>
  </si>
  <si>
    <t>Desert Cooler-bajaj</t>
  </si>
  <si>
    <t>2.9.44</t>
  </si>
  <si>
    <t>Chemistry Lab</t>
  </si>
  <si>
    <t>2.9.45</t>
  </si>
  <si>
    <t>Camera</t>
  </si>
  <si>
    <t>2.9.46</t>
  </si>
  <si>
    <t>Battery Charger-exide</t>
  </si>
  <si>
    <t>2.9.47</t>
  </si>
  <si>
    <t>Aquaguard Water Purifier</t>
  </si>
  <si>
    <t>2.9.48</t>
  </si>
  <si>
    <t>Cctv Camera</t>
  </si>
  <si>
    <t>Air Conditioning</t>
  </si>
  <si>
    <t>Water Meter Including Strainer &amp; Flanges 3"</t>
  </si>
  <si>
    <t>2.10.3</t>
  </si>
  <si>
    <t>Stp - Civil Work</t>
  </si>
  <si>
    <t>2.10.4</t>
  </si>
  <si>
    <t>X-ray Diffractometer</t>
  </si>
  <si>
    <t>2.10.5</t>
  </si>
  <si>
    <t>Water Softner</t>
  </si>
  <si>
    <t>2.10.6</t>
  </si>
  <si>
    <t>Wall Speaker</t>
  </si>
  <si>
    <t>2.10.7</t>
  </si>
  <si>
    <t>Videography &amp; Photography Club #266</t>
  </si>
  <si>
    <t>2.10.8</t>
  </si>
  <si>
    <t>Toolmaker Microsoft Model</t>
  </si>
  <si>
    <t>2.10.9</t>
  </si>
  <si>
    <t>Sewarage Treatment Plant</t>
  </si>
  <si>
    <t>2.10.10</t>
  </si>
  <si>
    <t>Safety Barricade</t>
  </si>
  <si>
    <t>2.10.11</t>
  </si>
  <si>
    <t>Performing Arts Club</t>
  </si>
  <si>
    <t>2.10.12</t>
  </si>
  <si>
    <t>Mt Lab</t>
  </si>
  <si>
    <t>2.10.13</t>
  </si>
  <si>
    <t>Lt Control Panel</t>
  </si>
  <si>
    <t>2.10.14</t>
  </si>
  <si>
    <t>Ht Panel Board 11kv</t>
  </si>
  <si>
    <t>2.10.15</t>
  </si>
  <si>
    <t>Hitachi Variable Pressure Scanning Electron Microscope</t>
  </si>
  <si>
    <t>2.10.16</t>
  </si>
  <si>
    <t>Garbage Rickshaw</t>
  </si>
  <si>
    <t>2.10.17</t>
  </si>
  <si>
    <t>Fine Arts And Crafts Club #268</t>
  </si>
  <si>
    <t>2.10.18</t>
  </si>
  <si>
    <t>Elevator - Lifts- Thyssen</t>
  </si>
  <si>
    <t>2.10.19</t>
  </si>
  <si>
    <t>Electromagnetic Flow Meter</t>
  </si>
  <si>
    <t>2.10.20</t>
  </si>
  <si>
    <t>Ec Lab</t>
  </si>
  <si>
    <t>2.10.21</t>
  </si>
  <si>
    <t>Civil Engineering Lab</t>
  </si>
  <si>
    <t>2.10.22</t>
  </si>
  <si>
    <t>Bruker Energy Dispersive X Ray Spectrometer</t>
  </si>
  <si>
    <t>2.10.23</t>
  </si>
  <si>
    <t>Auto Club #296</t>
  </si>
  <si>
    <t>2.10.24</t>
  </si>
  <si>
    <t>Aluminium Ladder</t>
  </si>
  <si>
    <t>2.10.25</t>
  </si>
  <si>
    <t>Air Cooled Water Chiller</t>
  </si>
  <si>
    <t>2.10.26</t>
  </si>
  <si>
    <t>Acp Totem Poles</t>
  </si>
  <si>
    <t>2.10.27</t>
  </si>
  <si>
    <t>6 Kva Automatic Voltage Stablizer</t>
  </si>
  <si>
    <t>2.10.28</t>
  </si>
  <si>
    <t>500 Kva Dg Set</t>
  </si>
  <si>
    <t>2.10.29</t>
  </si>
  <si>
    <t>4 Kva Automatic Voltage Stabliser</t>
  </si>
  <si>
    <t>2.10.30</t>
  </si>
  <si>
    <t>10 Kva Automatic Voltage Stablizer</t>
  </si>
  <si>
    <t>2.10.31</t>
  </si>
  <si>
    <t>2.10.32</t>
  </si>
  <si>
    <t>2.10.33</t>
  </si>
  <si>
    <t>Electrical</t>
  </si>
  <si>
    <t>2.10.34.1</t>
  </si>
  <si>
    <t>Csr Assets Rikshow</t>
  </si>
  <si>
    <t>2.10.34.2</t>
  </si>
  <si>
    <t>Kia-car</t>
  </si>
  <si>
    <t>Vehicle</t>
  </si>
  <si>
    <t>2.10.34.3</t>
  </si>
  <si>
    <t>Vehicles</t>
  </si>
  <si>
    <t>2.11.1</t>
  </si>
  <si>
    <t>Plant &amp; Machinery #214</t>
  </si>
  <si>
    <t>2.11.2</t>
  </si>
  <si>
    <t>Office Equipment #215</t>
  </si>
  <si>
    <t>2.11.3</t>
  </si>
  <si>
    <t>It &amp; Computer Software #213</t>
  </si>
  <si>
    <t>2.11.4</t>
  </si>
  <si>
    <t>Furniture &amp; Fixture #212</t>
  </si>
  <si>
    <t>2.11.5</t>
  </si>
  <si>
    <t>Electrical #216</t>
  </si>
  <si>
    <t>2.11.6</t>
  </si>
  <si>
    <t>Building #211</t>
  </si>
  <si>
    <t>2.12.1</t>
  </si>
  <si>
    <t>Plant &amp; Machinery #214 T4</t>
  </si>
  <si>
    <t>Office Equipments #215 T4</t>
  </si>
  <si>
    <t>2.12.3</t>
  </si>
  <si>
    <t>Furniture Fixtures #212 T4</t>
  </si>
  <si>
    <t>2.12.4</t>
  </si>
  <si>
    <t>Electrical #216 T4</t>
  </si>
  <si>
    <t>2.13.1</t>
  </si>
  <si>
    <t>Erp Software</t>
  </si>
  <si>
    <t>Windows Vista Home Basic Oem</t>
  </si>
  <si>
    <t>2.13.3</t>
  </si>
  <si>
    <t>Tally Erp 9 Single User</t>
  </si>
  <si>
    <t>Tally Erp 9 Multi User</t>
  </si>
  <si>
    <t>Software-tds</t>
  </si>
  <si>
    <t>Software- Pay Roll</t>
  </si>
  <si>
    <t>Software-amc</t>
  </si>
  <si>
    <t>Security License</t>
  </si>
  <si>
    <t>Microsoft Edu Cloud Software</t>
  </si>
  <si>
    <t>Helpdesk Software-autodialer</t>
  </si>
  <si>
    <t>Automated Lecture Technology</t>
  </si>
  <si>
    <t>3.1</t>
  </si>
  <si>
    <t>Icici Prudential Saving Fund - Direct Growth</t>
  </si>
  <si>
    <t>Mutual Funds _ Unquoted - ICICI Prudential Saving Fund - Direct Growth (73,677 units)</t>
  </si>
  <si>
    <t>3.2</t>
  </si>
  <si>
    <t>Fdr A/c Hdfc Bank - Ef</t>
  </si>
  <si>
    <t>FDR  with Scheduled Banks</t>
  </si>
  <si>
    <t>3.3</t>
  </si>
  <si>
    <t>Fdr A/c Hdfc Bank</t>
  </si>
  <si>
    <t>3.4</t>
  </si>
  <si>
    <t>Fdr Yes Bank</t>
  </si>
  <si>
    <t>3.5</t>
  </si>
  <si>
    <t>Fdr State Bank Of Patiala</t>
  </si>
  <si>
    <t>3.6</t>
  </si>
  <si>
    <t>Fdr A/c - Ef</t>
  </si>
  <si>
    <t>1.1.1</t>
  </si>
  <si>
    <t>Application Fees Llb (hons)</t>
  </si>
  <si>
    <t>1.1.2</t>
  </si>
  <si>
    <t>Application Bsc. Computer Science</t>
  </si>
  <si>
    <t>1.1.5</t>
  </si>
  <si>
    <t>1.1.7</t>
  </si>
  <si>
    <t>1.1.9</t>
  </si>
  <si>
    <t>1.1.10</t>
  </si>
  <si>
    <t>1.2.1</t>
  </si>
  <si>
    <t>Miscellaneous Fees</t>
  </si>
  <si>
    <t>Other Income - Accomodation</t>
  </si>
  <si>
    <t>1.4.2</t>
  </si>
  <si>
    <t>Food Charges (day Scholar)</t>
  </si>
  <si>
    <t>1.4.3</t>
  </si>
  <si>
    <t>1.4.4</t>
  </si>
  <si>
    <t>1.4.5</t>
  </si>
  <si>
    <t>1.4.6</t>
  </si>
  <si>
    <t>1.4.7</t>
  </si>
  <si>
    <t>1.4.8</t>
  </si>
  <si>
    <t>1.5.1</t>
  </si>
  <si>
    <t>2.1</t>
  </si>
  <si>
    <t>Royalty Income</t>
  </si>
  <si>
    <t>2.2.2</t>
  </si>
  <si>
    <t>Grant / Donation Income A/c</t>
  </si>
  <si>
    <t>2.2.3.1</t>
  </si>
  <si>
    <t>2.2.3.2</t>
  </si>
  <si>
    <t>Sponsorship Event</t>
  </si>
  <si>
    <t>2.4.4.1</t>
  </si>
  <si>
    <t>Entrepreneurship Conference 2023</t>
  </si>
  <si>
    <t>2.4.4.3</t>
  </si>
  <si>
    <t>Notice Pay Recovery</t>
  </si>
  <si>
    <t>2.4.4.4</t>
  </si>
  <si>
    <t>International Conference Cpdea-2022</t>
  </si>
  <si>
    <t>2.4.4.5</t>
  </si>
  <si>
    <t>2.4.4.6</t>
  </si>
  <si>
    <t>2.4.4.8</t>
  </si>
  <si>
    <t>2.4.4.9</t>
  </si>
  <si>
    <t>2.4.4.11</t>
  </si>
  <si>
    <t>Students Book Fee</t>
  </si>
  <si>
    <t>2.4.4.12</t>
  </si>
  <si>
    <t>2.4.4.13</t>
  </si>
  <si>
    <t>2.4.4.14</t>
  </si>
  <si>
    <t>Misc. Balances Written Back</t>
  </si>
  <si>
    <t>Misc. Income</t>
  </si>
  <si>
    <t>2.4.4.15</t>
  </si>
  <si>
    <t>2.4.4.16</t>
  </si>
  <si>
    <t>2.4.4.17</t>
  </si>
  <si>
    <t>2.4.4.18</t>
  </si>
  <si>
    <t>2.4.4.19</t>
  </si>
  <si>
    <t>2.4.4.20</t>
  </si>
  <si>
    <t>2.4.4.21</t>
  </si>
  <si>
    <t>2.4.4.22</t>
  </si>
  <si>
    <t>Appeal Fee</t>
  </si>
  <si>
    <t>2.4.4.23.1</t>
  </si>
  <si>
    <t>Other Damage Charges</t>
  </si>
  <si>
    <t>2.4.4.23.2</t>
  </si>
  <si>
    <t>2.4.5.1</t>
  </si>
  <si>
    <t>Mdp Program Income</t>
  </si>
  <si>
    <t>2.4.5.2</t>
  </si>
  <si>
    <t>2.4.5.3</t>
  </si>
  <si>
    <t>2.5.1.1</t>
  </si>
  <si>
    <t xml:space="preserve"> Interest on income tax refund</t>
  </si>
  <si>
    <t>2.5.2.2</t>
  </si>
  <si>
    <t>2.5.3.1</t>
  </si>
  <si>
    <t>2.5.3.2</t>
  </si>
  <si>
    <t>Scholarship Fees_</t>
  </si>
  <si>
    <t>Loss on Discard of Assets</t>
  </si>
  <si>
    <t>Mdp Overheads Expenses</t>
  </si>
  <si>
    <t>3.4.1</t>
  </si>
  <si>
    <t>3.4.2</t>
  </si>
  <si>
    <t>3.4.3</t>
  </si>
  <si>
    <t>3.4.4</t>
  </si>
  <si>
    <t>3.4.5.1</t>
  </si>
  <si>
    <t>3.4.6.1</t>
  </si>
  <si>
    <t>3.4.7.1</t>
  </si>
  <si>
    <t>3.4.8.1.1</t>
  </si>
  <si>
    <t>3.4.9.1</t>
  </si>
  <si>
    <t>3.4.10.1</t>
  </si>
  <si>
    <t>3.4.11.1.1</t>
  </si>
  <si>
    <t>Bmu Iucee Chapter Expenses</t>
  </si>
  <si>
    <t>3.4.11.1.2</t>
  </si>
  <si>
    <t>3.4.11.1.3</t>
  </si>
  <si>
    <t>3.4.11.1.4</t>
  </si>
  <si>
    <t>Tsec Club</t>
  </si>
  <si>
    <t>3.4.11.1.5</t>
  </si>
  <si>
    <t>3.4.11.1.6</t>
  </si>
  <si>
    <t>3.4.11.1.7</t>
  </si>
  <si>
    <t>3.4.11.1.8</t>
  </si>
  <si>
    <t>3.4.11.1.9</t>
  </si>
  <si>
    <t>3.4.11.1.10</t>
  </si>
  <si>
    <t>3.4.11.1.11</t>
  </si>
  <si>
    <t>3.4.11.1.12</t>
  </si>
  <si>
    <t>3.4.11.1.13</t>
  </si>
  <si>
    <t>3.4.11.1.14</t>
  </si>
  <si>
    <t>3.4.11.1.15</t>
  </si>
  <si>
    <t>3.4.11.1.16</t>
  </si>
  <si>
    <t>3.4.11.1.17</t>
  </si>
  <si>
    <t>3.4.11.1.18</t>
  </si>
  <si>
    <t>3.4.11.1.19</t>
  </si>
  <si>
    <t>3.4.11.1.20</t>
  </si>
  <si>
    <t>3.4.11.1.21</t>
  </si>
  <si>
    <t>3.4.11.1.22</t>
  </si>
  <si>
    <t>3.4.11.2.1</t>
  </si>
  <si>
    <t>3.4.11.2.2</t>
  </si>
  <si>
    <t>3.4.11.2.3</t>
  </si>
  <si>
    <t>3.4.11.2.4</t>
  </si>
  <si>
    <t>3.4.11.3.1</t>
  </si>
  <si>
    <t>3.4.11.4.1</t>
  </si>
  <si>
    <t>3.4.11.4.2</t>
  </si>
  <si>
    <t>3.4.11.4.3</t>
  </si>
  <si>
    <t>3.4.11.4.4</t>
  </si>
  <si>
    <t>3.4.11.4.5</t>
  </si>
  <si>
    <t>3.4.12.1</t>
  </si>
  <si>
    <t>3.4.12.2</t>
  </si>
  <si>
    <t>3.4.13.1</t>
  </si>
  <si>
    <t>3.4.13.2</t>
  </si>
  <si>
    <t>3.4.13.3</t>
  </si>
  <si>
    <t>3.4.14.1</t>
  </si>
  <si>
    <t>3.4.14.2</t>
  </si>
  <si>
    <t>3.4.14.3</t>
  </si>
  <si>
    <t>3.4.14.4</t>
  </si>
  <si>
    <t>3.4.14.5.1</t>
  </si>
  <si>
    <t>Research Publication Awards</t>
  </si>
  <si>
    <t>3.4.15.1</t>
  </si>
  <si>
    <t>3.4.15.2</t>
  </si>
  <si>
    <t>3.4.16.1</t>
  </si>
  <si>
    <t>3.4.16.2</t>
  </si>
  <si>
    <t>3.4.16.3</t>
  </si>
  <si>
    <t>3.4.16.4</t>
  </si>
  <si>
    <t>3.4.16.5</t>
  </si>
  <si>
    <t>3.4.16.6</t>
  </si>
  <si>
    <t>3.4.16.7</t>
  </si>
  <si>
    <t>3.4.16.8</t>
  </si>
  <si>
    <t>3.4.16.9</t>
  </si>
  <si>
    <t>3.4.16.10</t>
  </si>
  <si>
    <t>3.4.16.11</t>
  </si>
  <si>
    <t>3.4.16.12</t>
  </si>
  <si>
    <t>3.4.16.13.1</t>
  </si>
  <si>
    <t>International Conference Cpdea-2022- Expense</t>
  </si>
  <si>
    <t>3.4.16.13.2</t>
  </si>
  <si>
    <t>3.4.16.13.3</t>
  </si>
  <si>
    <t>3.4.16.13.4</t>
  </si>
  <si>
    <t>3.4.16.13.5</t>
  </si>
  <si>
    <t>3.4.17.1</t>
  </si>
  <si>
    <t>3.5.1.1</t>
  </si>
  <si>
    <t>Acic Grant</t>
  </si>
  <si>
    <t>ACIC Grant (Refer Note No.34)</t>
  </si>
  <si>
    <t>3.5.2.1</t>
  </si>
  <si>
    <t>Office Lease Rent</t>
  </si>
  <si>
    <t>3.5.3.1</t>
  </si>
  <si>
    <t>3.5.3.2</t>
  </si>
  <si>
    <t>3.5.4.1</t>
  </si>
  <si>
    <t>Audit Fee</t>
  </si>
  <si>
    <t>3.5.5.1</t>
  </si>
  <si>
    <t>3.5.6.1</t>
  </si>
  <si>
    <t>3.5.6.2</t>
  </si>
  <si>
    <t>3.5.6.3</t>
  </si>
  <si>
    <t>3.5.7.1</t>
  </si>
  <si>
    <t>3.5.7.2</t>
  </si>
  <si>
    <t>3.5.7.3</t>
  </si>
  <si>
    <t>3.5.7.4</t>
  </si>
  <si>
    <t>3.5.8.1</t>
  </si>
  <si>
    <t>3.5.8.2.1</t>
  </si>
  <si>
    <t>3.5.8.2.2</t>
  </si>
  <si>
    <t>3.5.8.2.3</t>
  </si>
  <si>
    <t>3.5.8.2.4</t>
  </si>
  <si>
    <t>3.5.8.2.5</t>
  </si>
  <si>
    <t>3.5.8.2.6</t>
  </si>
  <si>
    <t>3.5.8.3.1</t>
  </si>
  <si>
    <t>3.5.9.1</t>
  </si>
  <si>
    <t>3.5.9.2</t>
  </si>
  <si>
    <t>3.5.9.3</t>
  </si>
  <si>
    <t>3.5.9.4</t>
  </si>
  <si>
    <t>Workshop Expense - R&amp;m #020</t>
  </si>
  <si>
    <t>3.5.10.1</t>
  </si>
  <si>
    <t>3.5.10.2</t>
  </si>
  <si>
    <t>3.5.10.3</t>
  </si>
  <si>
    <t>3.5.10.4</t>
  </si>
  <si>
    <t>3.5.10.5</t>
  </si>
  <si>
    <t>3.5.11.1</t>
  </si>
  <si>
    <t>3.5.12.1</t>
  </si>
  <si>
    <t>3.5.13.1</t>
  </si>
  <si>
    <t>3.5.14.2</t>
  </si>
  <si>
    <t>3.5.14.4.1</t>
  </si>
  <si>
    <t>3.5.15.1</t>
  </si>
  <si>
    <t>3.5.15.2</t>
  </si>
  <si>
    <t>3.5.16.1</t>
  </si>
  <si>
    <t>3.5.17.1</t>
  </si>
  <si>
    <t>3.5.18.1</t>
  </si>
  <si>
    <t>3.5.18.2</t>
  </si>
  <si>
    <t>3.5.19.1</t>
  </si>
  <si>
    <t>3.5.20.1</t>
  </si>
  <si>
    <t>3.5.21.1</t>
  </si>
  <si>
    <t>3.5.22.1</t>
  </si>
  <si>
    <t>3.5.23.1</t>
  </si>
  <si>
    <t>3.5.24.1</t>
  </si>
  <si>
    <t>3.5.24.2</t>
  </si>
  <si>
    <t>3.5.25.1</t>
  </si>
  <si>
    <t>3.6.1</t>
  </si>
  <si>
    <t>3.6.2</t>
  </si>
  <si>
    <t>3.6.3</t>
  </si>
  <si>
    <t>3.7.1</t>
  </si>
  <si>
    <t>3.8.1</t>
  </si>
  <si>
    <t>3.9.1</t>
  </si>
  <si>
    <t>3.10.1</t>
  </si>
  <si>
    <t>3.11.1</t>
  </si>
  <si>
    <t>3.11.2</t>
  </si>
  <si>
    <t>3.12.1</t>
  </si>
  <si>
    <t>3.12.2.1</t>
  </si>
  <si>
    <t>3.12.2.2</t>
  </si>
  <si>
    <t>3.12.2.3</t>
  </si>
  <si>
    <t>3.12.2.4</t>
  </si>
  <si>
    <t>3.12.2.5</t>
  </si>
  <si>
    <t>3.12.3.1</t>
  </si>
  <si>
    <t>3.12.3.2</t>
  </si>
  <si>
    <t>3.12.3.3</t>
  </si>
  <si>
    <t>3.12.3.4</t>
  </si>
  <si>
    <t>3.12.3.5</t>
  </si>
  <si>
    <t>3.12.3.6</t>
  </si>
  <si>
    <t>3.12.3.7</t>
  </si>
  <si>
    <t>3.12.3.8</t>
  </si>
  <si>
    <t>3.12.3.9</t>
  </si>
  <si>
    <t>3.12.3.10</t>
  </si>
  <si>
    <t>3.12.3.11.1</t>
  </si>
  <si>
    <t>3.12.3.11.2</t>
  </si>
  <si>
    <t>3.12.3.11.3</t>
  </si>
  <si>
    <t>3.12.3.11.4</t>
  </si>
  <si>
    <t>3.12.3.11.5</t>
  </si>
  <si>
    <t>3.12.3.11.6</t>
  </si>
  <si>
    <t>3.13.1</t>
  </si>
  <si>
    <t>Amc-air Conditions -hostel</t>
  </si>
  <si>
    <t>3.13.3</t>
  </si>
  <si>
    <t>3.13.4</t>
  </si>
  <si>
    <t>Environmental Testing #229i</t>
  </si>
  <si>
    <t>3.13.5</t>
  </si>
  <si>
    <t>3.13.6.1</t>
  </si>
  <si>
    <t>3.13.6.2</t>
  </si>
  <si>
    <t>3.13.7.1</t>
  </si>
  <si>
    <t>3.13.7.2</t>
  </si>
  <si>
    <t>3.13.8.1</t>
  </si>
  <si>
    <t>3.13.8.2</t>
  </si>
  <si>
    <t>3.13.9.1</t>
  </si>
  <si>
    <t>3.13.9.2</t>
  </si>
  <si>
    <t>3.13.10.1</t>
  </si>
  <si>
    <t>3.13.10.2</t>
  </si>
  <si>
    <t>3.13.11.1</t>
  </si>
  <si>
    <t>Water Expenses</t>
  </si>
  <si>
    <t>3.13.11.2</t>
  </si>
  <si>
    <t>3.13.11.3</t>
  </si>
  <si>
    <t>3.13.12.1</t>
  </si>
  <si>
    <t>3.13.13.1</t>
  </si>
  <si>
    <t>3.13.14.1</t>
  </si>
  <si>
    <t>3.13.15.1</t>
  </si>
  <si>
    <t>3.13.16.1.1</t>
  </si>
  <si>
    <t>3.13.16.1.2</t>
  </si>
  <si>
    <t>3.13.16.2.1</t>
  </si>
  <si>
    <t>3.13.16.3.1</t>
  </si>
  <si>
    <t>3.13.16.3.2</t>
  </si>
  <si>
    <t>3.13.16.4.1</t>
  </si>
  <si>
    <t>3.13.17.1</t>
  </si>
  <si>
    <t>3.13.17.2</t>
  </si>
  <si>
    <t>3.13.18.1</t>
  </si>
  <si>
    <t>3.13.19.1</t>
  </si>
  <si>
    <t>3.13.19.2</t>
  </si>
  <si>
    <t>3.14.1.1</t>
  </si>
  <si>
    <t>3.14.1.2</t>
  </si>
  <si>
    <t>Sms - Subscription Charges #011</t>
  </si>
  <si>
    <t>3.14.1.3</t>
  </si>
  <si>
    <t>3.14.1.4</t>
  </si>
  <si>
    <t>3.14.1.5</t>
  </si>
  <si>
    <t>3.14.1.6</t>
  </si>
  <si>
    <t>3.14.1.7</t>
  </si>
  <si>
    <t>3.14.1.8</t>
  </si>
  <si>
    <t>3.14.1.9</t>
  </si>
  <si>
    <t>3.14.1.10</t>
  </si>
  <si>
    <t>3.14.1.11</t>
  </si>
  <si>
    <t>3.14.1.12</t>
  </si>
  <si>
    <t>Heros Of Tomorrow #134</t>
  </si>
  <si>
    <t>3.14.1.13</t>
  </si>
  <si>
    <t>3.14.1.14</t>
  </si>
  <si>
    <t>3.14.1.15</t>
  </si>
  <si>
    <t>3.14.1.16</t>
  </si>
  <si>
    <t>3.14.1.17</t>
  </si>
  <si>
    <t>3.14.1.18</t>
  </si>
  <si>
    <t>3.14.1.19</t>
  </si>
  <si>
    <t>3.15.1</t>
  </si>
  <si>
    <t>3.16.1</t>
  </si>
  <si>
    <t>3.17.1</t>
  </si>
  <si>
    <t>3.18.1.1</t>
  </si>
  <si>
    <t>3.18.1.2</t>
  </si>
  <si>
    <t>3.18.1.3</t>
  </si>
  <si>
    <t>3.18.1.4</t>
  </si>
  <si>
    <t>3.18.1.5</t>
  </si>
  <si>
    <t>3.18.1.6</t>
  </si>
  <si>
    <t>3.18.2.1</t>
  </si>
  <si>
    <t>3.19.1</t>
  </si>
  <si>
    <t>3.19.2.1</t>
  </si>
  <si>
    <t>3.19.2.2</t>
  </si>
  <si>
    <t>3.19.3.1</t>
  </si>
  <si>
    <t>3.19.3.2</t>
  </si>
  <si>
    <t>3.19.3.3</t>
  </si>
  <si>
    <t>3.19.4.1</t>
  </si>
  <si>
    <t>3.19.4.2</t>
  </si>
  <si>
    <t>3.19.5.1</t>
  </si>
  <si>
    <t>3.19.6.1</t>
  </si>
  <si>
    <t>Profit &amp; Loss A/C</t>
  </si>
  <si>
    <t>Profit &amp; Loss</t>
  </si>
  <si>
    <t/>
  </si>
  <si>
    <t>GRAND TOTAL</t>
  </si>
  <si>
    <t>0.00</t>
  </si>
  <si>
    <t>Expenditure per employee</t>
  </si>
  <si>
    <t>Security Manpower</t>
  </si>
  <si>
    <t>Horticulture</t>
  </si>
  <si>
    <t>Technical Manpower</t>
  </si>
  <si>
    <t>Ledger</t>
  </si>
  <si>
    <t>Housekeeping -Maintenance University #106</t>
  </si>
  <si>
    <t>Housekeeping management</t>
  </si>
  <si>
    <t>Manpower- Mahadev</t>
  </si>
  <si>
    <t>Housekeeping-Office Management #107</t>
  </si>
  <si>
    <t xml:space="preserve">Total Employees Expenditure
</t>
  </si>
  <si>
    <t>Total Employees Salary Including Outsource Vendor</t>
  </si>
  <si>
    <t>As per March Salary for regular Employees &amp; MOU for Outsource Vendor.</t>
  </si>
  <si>
    <t>Number of Employee  (2021-22)</t>
  </si>
  <si>
    <t>Number of Employee (2022-2023)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</si>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</sst>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_);_(* \(#,##0.00\);_(* \-??_);_(@_)"/>
    <numFmt numFmtId="167" formatCode="_ * #,##0_ ;_ * \-#,##0_ ;_ * &quot;-&quot;??_ ;_ @_ "/>
    <numFmt numFmtId="168" formatCode="_(* #,##0_);_(* \(#,##0\);_(* &quot;-&quot;??_);_(@_)"/>
    <numFmt numFmtId="169" formatCode="[&gt;9999999]#\,##\,##\,##0;[&gt;99999]#\,##\,##0;##,##0"/>
    <numFmt numFmtId="170" formatCode="&quot;₹&quot;\ #,##0.00"/>
    <numFmt numFmtId="171" formatCode="[$₹ -4009]#,##0.00\ &quot;(Cr)&quot;;[$₹ -4009]#,##0.00\ &quot;(Cr)&quot;"/>
    <numFmt numFmtId="172" formatCode="[$₹-4009]#,##0.00;[Red]\(\-\)[$₹-4009]#,##0.00"/>
    <numFmt numFmtId="173" formatCode="[$₹ -4009]#,##0.00\ &quot;(Dr)&quot;;[$₹ -4009]#,##0.00\ &quot;(Dr)&quot;"/>
    <numFmt numFmtId="174" formatCode="[$₹-4009]\ #,##0.00;[Red][$₹-4009]\ \-#,##0.00"/>
    <numFmt numFmtId="175" formatCode="0.00;[Red]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Bookman Old Style"/>
      <family val="1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Abadi"/>
      <family val="2"/>
    </font>
    <font>
      <b/>
      <sz val="12"/>
      <color theme="1"/>
      <name val="Abadi"/>
      <family val="2"/>
    </font>
    <font>
      <b/>
      <sz val="12"/>
      <color indexed="8"/>
      <name val="Aptos"/>
      <family val="2"/>
    </font>
    <font>
      <b/>
      <sz val="11"/>
      <color indexed="8"/>
      <name val="Calibri"/>
      <family val="2"/>
    </font>
    <font>
      <sz val="11"/>
      <name val="Bookman Old Style"/>
      <family val="1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b/>
      <sz val="11"/>
      <color indexed="8"/>
      <name val="Bookman Old Style"/>
      <family val="1"/>
    </font>
    <font>
      <sz val="11"/>
      <color indexed="8"/>
      <name val="Bookman Old Style"/>
      <family val="1"/>
    </font>
    <font>
      <b/>
      <u/>
      <sz val="11"/>
      <color indexed="8"/>
      <name val="Bookman Old Style"/>
      <family val="1"/>
    </font>
    <font>
      <b/>
      <sz val="11"/>
      <name val="Calibri"/>
      <family val="2"/>
    </font>
    <font>
      <b/>
      <u val="singleAccounting"/>
      <sz val="9"/>
      <name val="Bookman Old Style"/>
      <family val="1"/>
    </font>
    <font>
      <b/>
      <sz val="9"/>
      <name val="Bookman Old Style"/>
      <family val="1"/>
    </font>
    <font>
      <u val="singleAccounting"/>
      <sz val="9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none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4">
    <xf numFmtId="0" fontId="0" fillId="0" borderId="0"/>
    <xf numFmtId="0" fontId="13" fillId="2" borderId="0"/>
    <xf numFmtId="165" fontId="13" fillId="2" borderId="0" applyFont="0" applyFill="0" applyBorder="0" applyAlignment="0" applyProtection="0"/>
    <xf numFmtId="0" fontId="11" fillId="2" borderId="0"/>
    <xf numFmtId="165" fontId="11" fillId="2" borderId="0" applyFont="0" applyFill="0" applyBorder="0" applyAlignment="0" applyProtection="0"/>
    <xf numFmtId="166" fontId="15" fillId="2" borderId="0" applyFill="0" applyBorder="0" applyAlignment="0" applyProtection="0"/>
    <xf numFmtId="0" fontId="10" fillId="2" borderId="0"/>
    <xf numFmtId="43" fontId="10" fillId="2" borderId="0" applyFont="0" applyFill="0" applyBorder="0" applyAlignment="0" applyProtection="0"/>
    <xf numFmtId="0" fontId="13" fillId="2" borderId="0"/>
    <xf numFmtId="0" fontId="9" fillId="2" borderId="0"/>
    <xf numFmtId="43" fontId="16" fillId="2" borderId="0" applyFont="0" applyFill="0" applyBorder="0" applyAlignment="0" applyProtection="0"/>
    <xf numFmtId="43" fontId="16" fillId="2" borderId="0" applyFont="0" applyFill="0" applyBorder="0" applyAlignment="0" applyProtection="0"/>
    <xf numFmtId="9" fontId="16" fillId="2" borderId="0" applyFont="0" applyFill="0" applyBorder="0" applyAlignment="0" applyProtection="0"/>
    <xf numFmtId="0" fontId="8" fillId="2" borderId="0"/>
    <xf numFmtId="0" fontId="7" fillId="2" borderId="0"/>
    <xf numFmtId="0" fontId="6" fillId="2" borderId="0"/>
    <xf numFmtId="165" fontId="6" fillId="2" borderId="0" applyFont="0" applyFill="0" applyBorder="0" applyAlignment="0" applyProtection="0"/>
    <xf numFmtId="0" fontId="6" fillId="2" borderId="0"/>
    <xf numFmtId="43" fontId="16" fillId="2" borderId="0" applyFont="0" applyFill="0" applyBorder="0" applyAlignment="0" applyProtection="0"/>
    <xf numFmtId="43" fontId="6" fillId="2" borderId="0" applyFont="0" applyFill="0" applyBorder="0" applyAlignment="0" applyProtection="0"/>
    <xf numFmtId="165" fontId="6" fillId="2" borderId="0" applyFont="0" applyFill="0" applyBorder="0" applyAlignment="0" applyProtection="0"/>
    <xf numFmtId="164" fontId="6" fillId="2" borderId="0" applyFont="0" applyFill="0" applyBorder="0" applyAlignment="0" applyProtection="0"/>
    <xf numFmtId="0" fontId="5" fillId="2" borderId="0"/>
    <xf numFmtId="0" fontId="13" fillId="2" borderId="0"/>
    <xf numFmtId="165" fontId="13" fillId="2" borderId="0" applyFont="0" applyFill="0" applyBorder="0" applyAlignment="0" applyProtection="0"/>
    <xf numFmtId="0" fontId="4" fillId="2" borderId="0"/>
    <xf numFmtId="43" fontId="4" fillId="2" borderId="0" applyFont="0" applyFill="0" applyBorder="0" applyAlignment="0" applyProtection="0"/>
    <xf numFmtId="0" fontId="4" fillId="2" borderId="0"/>
    <xf numFmtId="0" fontId="13" fillId="2" borderId="0"/>
    <xf numFmtId="0" fontId="3" fillId="2" borderId="0"/>
    <xf numFmtId="165" fontId="16" fillId="2" borderId="0" applyFont="0" applyFill="0" applyBorder="0" applyAlignment="0" applyProtection="0"/>
    <xf numFmtId="0" fontId="2" fillId="2" borderId="0"/>
    <xf numFmtId="43" fontId="13" fillId="2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90">
    <xf numFmtId="0" fontId="0" fillId="0" borderId="0" xfId="0"/>
    <xf numFmtId="0" fontId="12" fillId="3" borderId="0" xfId="28" applyFont="1" applyFill="1" applyAlignment="1">
      <alignment horizontal="left"/>
    </xf>
    <xf numFmtId="0" fontId="12" fillId="2" borderId="0" xfId="28" applyFont="1" applyAlignment="1">
      <alignment horizontal="left"/>
    </xf>
    <xf numFmtId="0" fontId="17" fillId="0" borderId="0" xfId="6" applyFont="1" applyFill="1"/>
    <xf numFmtId="0" fontId="17" fillId="0" borderId="0" xfId="6" applyFont="1" applyFill="1" applyAlignment="1">
      <alignment vertical="center" wrapText="1"/>
    </xf>
    <xf numFmtId="0" fontId="17" fillId="0" borderId="11" xfId="6" applyFont="1" applyFill="1" applyBorder="1" applyAlignment="1">
      <alignment horizontal="center" vertical="center" wrapText="1"/>
    </xf>
    <xf numFmtId="0" fontId="17" fillId="0" borderId="4" xfId="6" applyFont="1" applyFill="1" applyBorder="1" applyAlignment="1">
      <alignment vertical="center" wrapText="1"/>
    </xf>
    <xf numFmtId="167" fontId="17" fillId="4" borderId="1" xfId="7" applyNumberFormat="1" applyFont="1" applyFill="1" applyBorder="1" applyAlignment="1">
      <alignment horizontal="center" vertical="center" wrapText="1"/>
    </xf>
    <xf numFmtId="0" fontId="18" fillId="0" borderId="0" xfId="6" applyFont="1" applyFill="1" applyAlignment="1">
      <alignment horizontal="left" vertical="center" wrapText="1"/>
    </xf>
    <xf numFmtId="167" fontId="18" fillId="0" borderId="1" xfId="7" applyNumberFormat="1" applyFont="1" applyFill="1" applyBorder="1" applyAlignment="1">
      <alignment horizontal="center" vertical="center" wrapText="1"/>
    </xf>
    <xf numFmtId="0" fontId="18" fillId="0" borderId="4" xfId="6" applyFont="1" applyFill="1" applyBorder="1" applyAlignment="1">
      <alignment horizontal="center"/>
    </xf>
    <xf numFmtId="0" fontId="18" fillId="0" borderId="2" xfId="6" applyFont="1" applyFill="1" applyBorder="1" applyAlignment="1">
      <alignment vertical="center" wrapText="1"/>
    </xf>
    <xf numFmtId="0" fontId="18" fillId="0" borderId="3" xfId="6" applyFont="1" applyFill="1" applyBorder="1" applyAlignment="1">
      <alignment vertical="center" wrapText="1"/>
    </xf>
    <xf numFmtId="0" fontId="20" fillId="2" borderId="1" xfId="31" applyFont="1" applyBorder="1"/>
    <xf numFmtId="0" fontId="20" fillId="2" borderId="1" xfId="31" applyFont="1" applyBorder="1" applyAlignment="1">
      <alignment horizontal="center"/>
    </xf>
    <xf numFmtId="0" fontId="2" fillId="2" borderId="0" xfId="31"/>
    <xf numFmtId="0" fontId="2" fillId="2" borderId="12" xfId="31" applyBorder="1"/>
    <xf numFmtId="43" fontId="16" fillId="2" borderId="12" xfId="18" applyFont="1" applyFill="1" applyBorder="1" applyAlignment="1">
      <alignment horizontal="center"/>
    </xf>
    <xf numFmtId="43" fontId="16" fillId="2" borderId="12" xfId="18" applyFont="1" applyFill="1" applyBorder="1"/>
    <xf numFmtId="0" fontId="2" fillId="2" borderId="13" xfId="31" applyBorder="1"/>
    <xf numFmtId="43" fontId="16" fillId="2" borderId="13" xfId="18" applyFont="1" applyFill="1" applyBorder="1" applyAlignment="1">
      <alignment horizontal="center"/>
    </xf>
    <xf numFmtId="43" fontId="16" fillId="2" borderId="13" xfId="18" applyFont="1" applyFill="1" applyBorder="1"/>
    <xf numFmtId="0" fontId="21" fillId="2" borderId="9" xfId="31" applyFont="1" applyBorder="1" applyAlignment="1">
      <alignment horizontal="left" vertical="center" wrapText="1"/>
    </xf>
    <xf numFmtId="0" fontId="2" fillId="2" borderId="13" xfId="31" applyBorder="1" applyAlignment="1">
      <alignment horizontal="center"/>
    </xf>
    <xf numFmtId="0" fontId="2" fillId="2" borderId="6" xfId="31" applyBorder="1" applyAlignment="1">
      <alignment horizontal="center"/>
    </xf>
    <xf numFmtId="0" fontId="2" fillId="2" borderId="6" xfId="31" applyBorder="1"/>
    <xf numFmtId="0" fontId="21" fillId="2" borderId="14" xfId="31" applyFont="1" applyBorder="1" applyAlignment="1">
      <alignment horizontal="left" vertical="center" wrapText="1"/>
    </xf>
    <xf numFmtId="0" fontId="2" fillId="2" borderId="13" xfId="31" applyBorder="1" applyAlignment="1">
      <alignment vertical="top"/>
    </xf>
    <xf numFmtId="0" fontId="2" fillId="2" borderId="12" xfId="31" applyBorder="1" applyAlignment="1">
      <alignment horizontal="center" vertical="top"/>
    </xf>
    <xf numFmtId="43" fontId="16" fillId="2" borderId="6" xfId="18" applyFont="1" applyFill="1" applyBorder="1"/>
    <xf numFmtId="0" fontId="2" fillId="2" borderId="1" xfId="31" applyBorder="1"/>
    <xf numFmtId="43" fontId="20" fillId="2" borderId="1" xfId="18" applyFont="1" applyFill="1" applyBorder="1"/>
    <xf numFmtId="0" fontId="2" fillId="2" borderId="0" xfId="31" applyAlignment="1">
      <alignment horizontal="center"/>
    </xf>
    <xf numFmtId="43" fontId="2" fillId="2" borderId="0" xfId="31" applyNumberFormat="1"/>
    <xf numFmtId="4" fontId="22" fillId="2" borderId="0" xfId="31" applyNumberFormat="1" applyFont="1"/>
    <xf numFmtId="4" fontId="23" fillId="2" borderId="0" xfId="31" applyNumberFormat="1" applyFont="1"/>
    <xf numFmtId="165" fontId="2" fillId="2" borderId="0" xfId="31" applyNumberFormat="1"/>
    <xf numFmtId="43" fontId="16" fillId="2" borderId="4" xfId="18" applyFont="1" applyFill="1" applyBorder="1"/>
    <xf numFmtId="43" fontId="16" fillId="2" borderId="1" xfId="18" applyFont="1" applyFill="1" applyBorder="1"/>
    <xf numFmtId="0" fontId="24" fillId="2" borderId="0" xfId="31" applyFont="1" applyAlignment="1">
      <alignment horizontal="center"/>
    </xf>
    <xf numFmtId="0" fontId="25" fillId="2" borderId="0" xfId="31" applyFont="1"/>
    <xf numFmtId="0" fontId="24" fillId="2" borderId="0" xfId="31" applyFont="1" applyAlignment="1">
      <alignment vertical="center"/>
    </xf>
    <xf numFmtId="167" fontId="24" fillId="2" borderId="0" xfId="18" applyNumberFormat="1" applyFont="1" applyFill="1" applyAlignment="1">
      <alignment vertical="center"/>
    </xf>
    <xf numFmtId="0" fontId="24" fillId="2" borderId="15" xfId="31" applyFont="1" applyBorder="1" applyAlignment="1">
      <alignment vertical="center"/>
    </xf>
    <xf numFmtId="167" fontId="24" fillId="2" borderId="15" xfId="18" applyNumberFormat="1" applyFont="1" applyFill="1" applyBorder="1" applyAlignment="1">
      <alignment horizontal="center" vertical="center" wrapText="1"/>
    </xf>
    <xf numFmtId="0" fontId="26" fillId="2" borderId="14" xfId="31" applyFont="1" applyBorder="1" applyAlignment="1">
      <alignment vertical="center" wrapText="1"/>
    </xf>
    <xf numFmtId="0" fontId="24" fillId="2" borderId="9" xfId="31" applyFont="1" applyBorder="1" applyAlignment="1">
      <alignment horizontal="center" vertical="center" wrapText="1"/>
    </xf>
    <xf numFmtId="167" fontId="25" fillId="2" borderId="9" xfId="18" applyNumberFormat="1" applyFont="1" applyFill="1" applyBorder="1" applyAlignment="1">
      <alignment horizontal="right" vertical="center"/>
    </xf>
    <xf numFmtId="0" fontId="25" fillId="2" borderId="14" xfId="31" applyFont="1" applyBorder="1" applyAlignment="1">
      <alignment vertical="center"/>
    </xf>
    <xf numFmtId="167" fontId="25" fillId="2" borderId="9" xfId="18" applyNumberFormat="1" applyFont="1" applyFill="1" applyBorder="1" applyAlignment="1">
      <alignment vertical="center"/>
    </xf>
    <xf numFmtId="43" fontId="25" fillId="2" borderId="0" xfId="31" applyNumberFormat="1" applyFont="1"/>
    <xf numFmtId="4" fontId="25" fillId="2" borderId="0" xfId="31" applyNumberFormat="1" applyFont="1"/>
    <xf numFmtId="0" fontId="25" fillId="2" borderId="16" xfId="31" applyFont="1" applyBorder="1" applyAlignment="1">
      <alignment vertical="center"/>
    </xf>
    <xf numFmtId="167" fontId="25" fillId="2" borderId="8" xfId="18" applyNumberFormat="1" applyFont="1" applyFill="1" applyBorder="1" applyAlignment="1">
      <alignment vertical="center"/>
    </xf>
    <xf numFmtId="167" fontId="25" fillId="2" borderId="0" xfId="31" applyNumberFormat="1" applyFont="1"/>
    <xf numFmtId="169" fontId="25" fillId="2" borderId="0" xfId="31" applyNumberFormat="1" applyFont="1"/>
    <xf numFmtId="0" fontId="24" fillId="2" borderId="7" xfId="31" applyFont="1" applyBorder="1" applyAlignment="1">
      <alignment horizontal="left" vertical="center" wrapText="1"/>
    </xf>
    <xf numFmtId="0" fontId="25" fillId="2" borderId="15" xfId="31" applyFont="1" applyBorder="1" applyAlignment="1">
      <alignment horizontal="center" vertical="center" wrapText="1"/>
    </xf>
    <xf numFmtId="167" fontId="24" fillId="2" borderId="15" xfId="18" applyNumberFormat="1" applyFont="1" applyFill="1" applyBorder="1" applyAlignment="1">
      <alignment horizontal="right" vertical="center" wrapText="1"/>
    </xf>
    <xf numFmtId="43" fontId="25" fillId="2" borderId="0" xfId="18" applyFont="1" applyFill="1"/>
    <xf numFmtId="0" fontId="25" fillId="2" borderId="9" xfId="31" applyFont="1" applyBorder="1" applyAlignment="1">
      <alignment horizontal="center" vertical="center" wrapText="1"/>
    </xf>
    <xf numFmtId="167" fontId="25" fillId="2" borderId="9" xfId="18" applyNumberFormat="1" applyFont="1" applyBorder="1" applyAlignment="1">
      <alignment horizontal="center" vertical="center" wrapText="1"/>
    </xf>
    <xf numFmtId="167" fontId="25" fillId="2" borderId="9" xfId="18" applyNumberFormat="1" applyFont="1" applyFill="1" applyBorder="1" applyAlignment="1">
      <alignment horizontal="center" vertical="center" wrapText="1"/>
    </xf>
    <xf numFmtId="167" fontId="25" fillId="2" borderId="17" xfId="18" applyNumberFormat="1" applyFont="1" applyFill="1" applyBorder="1" applyAlignment="1">
      <alignment vertical="center"/>
    </xf>
    <xf numFmtId="167" fontId="25" fillId="2" borderId="0" xfId="18" applyNumberFormat="1" applyFont="1" applyFill="1"/>
    <xf numFmtId="0" fontId="25" fillId="2" borderId="15" xfId="31" applyFont="1" applyBorder="1" applyAlignment="1">
      <alignment horizontal="center"/>
    </xf>
    <xf numFmtId="0" fontId="25" fillId="2" borderId="10" xfId="31" applyFont="1" applyBorder="1" applyAlignment="1">
      <alignment vertical="center" wrapText="1"/>
    </xf>
    <xf numFmtId="0" fontId="25" fillId="2" borderId="18" xfId="31" applyFont="1" applyBorder="1" applyAlignment="1">
      <alignment horizontal="center" vertical="center" wrapText="1"/>
    </xf>
    <xf numFmtId="167" fontId="25" fillId="2" borderId="19" xfId="18" applyNumberFormat="1" applyFont="1" applyBorder="1" applyAlignment="1">
      <alignment horizontal="center" vertical="center" wrapText="1"/>
    </xf>
    <xf numFmtId="167" fontId="25" fillId="2" borderId="19" xfId="18" applyNumberFormat="1" applyFont="1" applyFill="1" applyBorder="1" applyAlignment="1">
      <alignment horizontal="center" vertical="center" wrapText="1"/>
    </xf>
    <xf numFmtId="0" fontId="25" fillId="2" borderId="16" xfId="31" applyFont="1" applyBorder="1" applyAlignment="1">
      <alignment vertical="center" wrapText="1"/>
    </xf>
    <xf numFmtId="0" fontId="25" fillId="2" borderId="8" xfId="31" applyFont="1" applyBorder="1" applyAlignment="1">
      <alignment vertical="center" wrapText="1"/>
    </xf>
    <xf numFmtId="167" fontId="25" fillId="2" borderId="8" xfId="18" applyNumberFormat="1" applyFont="1" applyFill="1" applyBorder="1" applyAlignment="1">
      <alignment horizontal="right" vertical="center"/>
    </xf>
    <xf numFmtId="167" fontId="25" fillId="2" borderId="9" xfId="18" applyNumberFormat="1" applyFont="1" applyFill="1" applyBorder="1" applyAlignment="1">
      <alignment horizontal="center" vertical="center"/>
    </xf>
    <xf numFmtId="165" fontId="25" fillId="2" borderId="0" xfId="31" applyNumberFormat="1" applyFont="1"/>
    <xf numFmtId="168" fontId="25" fillId="2" borderId="0" xfId="31" applyNumberFormat="1" applyFont="1"/>
    <xf numFmtId="0" fontId="24" fillId="2" borderId="10" xfId="31" applyFont="1" applyBorder="1"/>
    <xf numFmtId="0" fontId="24" fillId="2" borderId="20" xfId="31" applyFont="1" applyBorder="1" applyAlignment="1">
      <alignment horizontal="center"/>
    </xf>
    <xf numFmtId="43" fontId="24" fillId="2" borderId="20" xfId="18" applyFont="1" applyBorder="1" applyAlignment="1">
      <alignment horizontal="center"/>
    </xf>
    <xf numFmtId="167" fontId="24" fillId="2" borderId="20" xfId="31" applyNumberFormat="1" applyFont="1" applyBorder="1" applyAlignment="1">
      <alignment horizontal="center"/>
    </xf>
    <xf numFmtId="167" fontId="24" fillId="2" borderId="19" xfId="31" applyNumberFormat="1" applyFont="1" applyBorder="1" applyAlignment="1">
      <alignment horizontal="center"/>
    </xf>
    <xf numFmtId="0" fontId="24" fillId="2" borderId="16" xfId="31" applyFont="1" applyBorder="1" applyAlignment="1">
      <alignment wrapText="1"/>
    </xf>
    <xf numFmtId="0" fontId="24" fillId="2" borderId="21" xfId="31" applyFont="1" applyBorder="1" applyAlignment="1">
      <alignment horizontal="center"/>
    </xf>
    <xf numFmtId="43" fontId="24" fillId="2" borderId="21" xfId="18" applyFont="1" applyBorder="1" applyAlignment="1">
      <alignment horizontal="center"/>
    </xf>
    <xf numFmtId="167" fontId="24" fillId="2" borderId="22" xfId="18" applyNumberFormat="1" applyFont="1" applyFill="1" applyBorder="1"/>
    <xf numFmtId="0" fontId="24" fillId="2" borderId="0" xfId="31" applyFont="1" applyAlignment="1">
      <alignment wrapText="1"/>
    </xf>
    <xf numFmtId="43" fontId="24" fillId="2" borderId="0" xfId="18" applyFont="1" applyAlignment="1">
      <alignment horizontal="center"/>
    </xf>
    <xf numFmtId="43" fontId="24" fillId="2" borderId="0" xfId="31" applyNumberFormat="1" applyFont="1" applyAlignment="1">
      <alignment horizontal="center"/>
    </xf>
    <xf numFmtId="167" fontId="24" fillId="2" borderId="0" xfId="18" applyNumberFormat="1" applyFont="1" applyFill="1" applyBorder="1"/>
    <xf numFmtId="0" fontId="24" fillId="2" borderId="0" xfId="31" applyFont="1"/>
    <xf numFmtId="167" fontId="24" fillId="2" borderId="0" xfId="18" applyNumberFormat="1" applyFont="1" applyFill="1"/>
    <xf numFmtId="167" fontId="24" fillId="2" borderId="0" xfId="18" applyNumberFormat="1" applyFont="1" applyFill="1" applyAlignment="1">
      <alignment horizontal="right"/>
    </xf>
    <xf numFmtId="167" fontId="24" fillId="2" borderId="0" xfId="18" applyNumberFormat="1" applyFont="1" applyFill="1" applyAlignment="1">
      <alignment horizontal="center"/>
    </xf>
    <xf numFmtId="167" fontId="24" fillId="2" borderId="0" xfId="18" applyNumberFormat="1" applyFont="1" applyFill="1" applyAlignment="1">
      <alignment horizontal="left" indent="2"/>
    </xf>
    <xf numFmtId="167" fontId="24" fillId="2" borderId="0" xfId="18" applyNumberFormat="1" applyFont="1" applyFill="1" applyAlignment="1">
      <alignment horizontal="left" indent="6"/>
    </xf>
    <xf numFmtId="165" fontId="24" fillId="2" borderId="0" xfId="11" applyNumberFormat="1" applyFont="1" applyFill="1" applyAlignment="1">
      <alignment horizontal="center"/>
    </xf>
    <xf numFmtId="165" fontId="24" fillId="2" borderId="0" xfId="11" applyNumberFormat="1" applyFont="1" applyFill="1" applyAlignment="1">
      <alignment horizontal="right"/>
    </xf>
    <xf numFmtId="167" fontId="24" fillId="2" borderId="0" xfId="11" applyNumberFormat="1" applyFont="1" applyFill="1"/>
    <xf numFmtId="167" fontId="24" fillId="2" borderId="0" xfId="11" applyNumberFormat="1" applyFont="1" applyFill="1" applyAlignment="1">
      <alignment horizontal="center"/>
    </xf>
    <xf numFmtId="0" fontId="24" fillId="2" borderId="0" xfId="31" applyFont="1" applyAlignment="1">
      <alignment horizontal="center" wrapText="1"/>
    </xf>
    <xf numFmtId="0" fontId="24" fillId="2" borderId="0" xfId="31" applyFont="1" applyAlignment="1">
      <alignment horizontal="left" wrapText="1" indent="8"/>
    </xf>
    <xf numFmtId="167" fontId="24" fillId="2" borderId="0" xfId="18" applyNumberFormat="1" applyFont="1" applyFill="1" applyAlignment="1">
      <alignment horizontal="center" wrapText="1"/>
    </xf>
    <xf numFmtId="0" fontId="13" fillId="2" borderId="0" xfId="28" applyAlignment="1">
      <alignment horizontal="center"/>
    </xf>
    <xf numFmtId="0" fontId="13" fillId="2" borderId="0" xfId="28"/>
    <xf numFmtId="0" fontId="13" fillId="2" borderId="0" xfId="28" applyAlignment="1">
      <alignment wrapText="1"/>
    </xf>
    <xf numFmtId="0" fontId="27" fillId="2" borderId="0" xfId="28" applyFont="1"/>
    <xf numFmtId="3" fontId="13" fillId="2" borderId="0" xfId="28" applyNumberFormat="1" applyAlignment="1">
      <alignment wrapText="1"/>
    </xf>
    <xf numFmtId="170" fontId="13" fillId="2" borderId="0" xfId="28" applyNumberFormat="1" applyAlignment="1">
      <alignment wrapText="1"/>
    </xf>
    <xf numFmtId="0" fontId="28" fillId="2" borderId="0" xfId="28" applyFont="1" applyAlignment="1">
      <alignment horizontal="center"/>
    </xf>
    <xf numFmtId="0" fontId="28" fillId="2" borderId="0" xfId="28" applyFont="1"/>
    <xf numFmtId="0" fontId="29" fillId="2" borderId="0" xfId="28" applyFont="1" applyAlignment="1">
      <alignment horizontal="center" vertical="center"/>
    </xf>
    <xf numFmtId="0" fontId="29" fillId="2" borderId="0" xfId="28" applyFont="1" applyAlignment="1">
      <alignment horizontal="left" vertical="center"/>
    </xf>
    <xf numFmtId="0" fontId="29" fillId="2" borderId="0" xfId="28" applyFont="1" applyAlignment="1">
      <alignment horizontal="center" vertical="center" wrapText="1"/>
    </xf>
    <xf numFmtId="0" fontId="29" fillId="2" borderId="0" xfId="28" applyFont="1" applyAlignment="1">
      <alignment horizontal="left" vertical="center" wrapText="1"/>
    </xf>
    <xf numFmtId="0" fontId="14" fillId="2" borderId="0" xfId="28" applyFont="1" applyAlignment="1">
      <alignment vertical="center" wrapText="1"/>
    </xf>
    <xf numFmtId="0" fontId="14" fillId="2" borderId="0" xfId="28" applyFont="1" applyAlignment="1">
      <alignment vertical="center"/>
    </xf>
    <xf numFmtId="0" fontId="13" fillId="2" borderId="0" xfId="28" applyAlignment="1">
      <alignment vertical="center"/>
    </xf>
    <xf numFmtId="0" fontId="12" fillId="2" borderId="0" xfId="28" applyFont="1" applyAlignment="1">
      <alignment horizontal="center"/>
    </xf>
    <xf numFmtId="171" fontId="12" fillId="2" borderId="0" xfId="28" applyNumberFormat="1" applyFont="1" applyAlignment="1">
      <alignment horizontal="right" wrapText="1"/>
    </xf>
    <xf numFmtId="172" fontId="12" fillId="2" borderId="0" xfId="28" applyNumberFormat="1" applyFont="1" applyAlignment="1">
      <alignment horizontal="right" wrapText="1"/>
    </xf>
    <xf numFmtId="43" fontId="0" fillId="2" borderId="0" xfId="32" applyFont="1" applyFill="1" applyAlignment="1">
      <alignment wrapText="1"/>
    </xf>
    <xf numFmtId="43" fontId="13" fillId="2" borderId="0" xfId="28" applyNumberFormat="1"/>
    <xf numFmtId="173" fontId="12" fillId="2" borderId="0" xfId="28" applyNumberFormat="1" applyFont="1" applyAlignment="1">
      <alignment horizontal="right" wrapText="1"/>
    </xf>
    <xf numFmtId="0" fontId="25" fillId="2" borderId="9" xfId="31" applyFont="1" applyBorder="1" applyAlignment="1">
      <alignment vertical="top"/>
    </xf>
    <xf numFmtId="172" fontId="12" fillId="2" borderId="0" xfId="31" applyNumberFormat="1" applyFont="1" applyAlignment="1">
      <alignment horizontal="right"/>
    </xf>
    <xf numFmtId="171" fontId="12" fillId="2" borderId="0" xfId="31" applyNumberFormat="1" applyFont="1" applyAlignment="1">
      <alignment horizontal="right"/>
    </xf>
    <xf numFmtId="0" fontId="25" fillId="2" borderId="14" xfId="31" applyFont="1" applyBorder="1" applyAlignment="1">
      <alignment vertical="top"/>
    </xf>
    <xf numFmtId="0" fontId="12" fillId="2" borderId="0" xfId="31" applyFont="1" applyAlignment="1">
      <alignment horizontal="left"/>
    </xf>
    <xf numFmtId="173" fontId="12" fillId="2" borderId="0" xfId="31" applyNumberFormat="1" applyFont="1" applyAlignment="1">
      <alignment horizontal="right"/>
    </xf>
    <xf numFmtId="0" fontId="25" fillId="2" borderId="14" xfId="31" applyFont="1" applyBorder="1" applyAlignment="1">
      <alignment vertical="center" wrapText="1"/>
    </xf>
    <xf numFmtId="174" fontId="13" fillId="2" borderId="0" xfId="28" applyNumberFormat="1"/>
    <xf numFmtId="168" fontId="21" fillId="2" borderId="14" xfId="18" applyNumberFormat="1" applyFont="1" applyFill="1" applyBorder="1" applyAlignment="1">
      <alignment horizontal="left"/>
    </xf>
    <xf numFmtId="0" fontId="12" fillId="3" borderId="0" xfId="28" applyFont="1" applyFill="1" applyAlignment="1">
      <alignment horizontal="center"/>
    </xf>
    <xf numFmtId="171" fontId="12" fillId="3" borderId="0" xfId="28" applyNumberFormat="1" applyFont="1" applyFill="1" applyAlignment="1">
      <alignment horizontal="right" wrapText="1"/>
    </xf>
    <xf numFmtId="172" fontId="12" fillId="3" borderId="0" xfId="28" applyNumberFormat="1" applyFont="1" applyFill="1" applyAlignment="1">
      <alignment horizontal="right" wrapText="1"/>
    </xf>
    <xf numFmtId="173" fontId="12" fillId="3" borderId="0" xfId="28" applyNumberFormat="1" applyFont="1" applyFill="1" applyAlignment="1">
      <alignment horizontal="right" wrapText="1"/>
    </xf>
    <xf numFmtId="43" fontId="0" fillId="3" borderId="0" xfId="32" applyFont="1" applyFill="1" applyAlignment="1">
      <alignment wrapText="1"/>
    </xf>
    <xf numFmtId="0" fontId="13" fillId="3" borderId="0" xfId="28" applyFill="1" applyAlignment="1">
      <alignment wrapText="1"/>
    </xf>
    <xf numFmtId="0" fontId="13" fillId="3" borderId="0" xfId="28" applyFill="1"/>
    <xf numFmtId="43" fontId="13" fillId="3" borderId="0" xfId="28" applyNumberFormat="1" applyFill="1"/>
    <xf numFmtId="174" fontId="13" fillId="3" borderId="0" xfId="28" applyNumberFormat="1" applyFill="1"/>
    <xf numFmtId="173" fontId="0" fillId="2" borderId="0" xfId="32" applyNumberFormat="1" applyFont="1" applyFill="1" applyAlignment="1">
      <alignment wrapText="1"/>
    </xf>
    <xf numFmtId="172" fontId="30" fillId="2" borderId="0" xfId="28" applyNumberFormat="1" applyFont="1" applyAlignment="1">
      <alignment horizontal="center"/>
    </xf>
    <xf numFmtId="172" fontId="30" fillId="2" borderId="0" xfId="28" applyNumberFormat="1" applyFont="1" applyAlignment="1">
      <alignment horizontal="right" wrapText="1"/>
    </xf>
    <xf numFmtId="43" fontId="13" fillId="2" borderId="0" xfId="28" applyNumberFormat="1" applyAlignment="1">
      <alignment wrapText="1"/>
    </xf>
    <xf numFmtId="43" fontId="13" fillId="2" borderId="0" xfId="18" applyFont="1" applyFill="1" applyAlignment="1">
      <alignment wrapText="1"/>
    </xf>
    <xf numFmtId="0" fontId="18" fillId="0" borderId="1" xfId="6" applyFont="1" applyFill="1" applyBorder="1" applyAlignment="1">
      <alignment vertical="center" wrapText="1"/>
    </xf>
    <xf numFmtId="0" fontId="18" fillId="0" borderId="5" xfId="6" applyFont="1" applyFill="1" applyBorder="1" applyAlignment="1">
      <alignment vertical="center" wrapText="1"/>
    </xf>
    <xf numFmtId="0" fontId="18" fillId="0" borderId="4" xfId="6" applyFont="1" applyFill="1" applyBorder="1" applyAlignment="1">
      <alignment vertical="center" wrapText="1"/>
    </xf>
    <xf numFmtId="0" fontId="19" fillId="0" borderId="6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3" fillId="3" borderId="0" xfId="28" applyFill="1" applyAlignment="1">
      <alignment vertical="center"/>
    </xf>
    <xf numFmtId="0" fontId="2" fillId="3" borderId="0" xfId="31" applyFill="1"/>
    <xf numFmtId="167" fontId="17" fillId="0" borderId="1" xfId="33" applyNumberFormat="1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vertical="center"/>
    </xf>
    <xf numFmtId="0" fontId="17" fillId="0" borderId="1" xfId="6" applyFont="1" applyFill="1" applyBorder="1" applyAlignment="1">
      <alignment vertical="center" wrapText="1"/>
    </xf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0" xfId="28" applyFont="1" applyAlignment="1">
      <alignment horizontal="center" vertical="center"/>
    </xf>
    <xf numFmtId="0" fontId="12" fillId="2" borderId="0" xfId="28" applyFont="1" applyAlignment="1">
      <alignment horizontal="left" vertical="center"/>
    </xf>
    <xf numFmtId="171" fontId="12" fillId="2" borderId="0" xfId="28" applyNumberFormat="1" applyFont="1" applyAlignment="1">
      <alignment horizontal="right" vertical="center" wrapText="1"/>
    </xf>
    <xf numFmtId="172" fontId="12" fillId="2" borderId="0" xfId="28" applyNumberFormat="1" applyFont="1" applyAlignment="1">
      <alignment horizontal="right" vertical="center" wrapText="1"/>
    </xf>
    <xf numFmtId="173" fontId="12" fillId="2" borderId="0" xfId="28" applyNumberFormat="1" applyFont="1" applyAlignment="1">
      <alignment horizontal="right" vertical="center" wrapText="1"/>
    </xf>
    <xf numFmtId="43" fontId="0" fillId="2" borderId="0" xfId="32" applyFont="1" applyFill="1" applyAlignment="1">
      <alignment vertical="center" wrapText="1"/>
    </xf>
    <xf numFmtId="0" fontId="13" fillId="2" borderId="0" xfId="28" applyAlignment="1">
      <alignment vertical="center" wrapText="1"/>
    </xf>
    <xf numFmtId="43" fontId="13" fillId="2" borderId="0" xfId="28" applyNumberFormat="1" applyAlignment="1">
      <alignment vertical="center"/>
    </xf>
    <xf numFmtId="174" fontId="13" fillId="2" borderId="0" xfId="28" applyNumberFormat="1" applyAlignment="1">
      <alignment vertical="center"/>
    </xf>
    <xf numFmtId="172" fontId="12" fillId="2" borderId="0" xfId="31" applyNumberFormat="1" applyFont="1" applyAlignment="1">
      <alignment horizontal="right" vertical="center"/>
    </xf>
    <xf numFmtId="173" fontId="12" fillId="2" borderId="0" xfId="31" applyNumberFormat="1" applyFont="1" applyAlignment="1">
      <alignment horizontal="right" vertical="center"/>
    </xf>
    <xf numFmtId="0" fontId="1" fillId="2" borderId="0" xfId="31" applyFont="1"/>
    <xf numFmtId="0" fontId="17" fillId="0" borderId="0" xfId="6" applyFont="1" applyFill="1" applyAlignment="1">
      <alignment horizontal="center" vertical="center" wrapText="1"/>
    </xf>
    <xf numFmtId="175" fontId="17" fillId="0" borderId="0" xfId="6" applyNumberFormat="1" applyFont="1" applyFill="1"/>
    <xf numFmtId="0" fontId="14" fillId="5" borderId="11" xfId="0" applyFont="1" applyFill="1" applyBorder="1" applyAlignment="1">
      <alignment horizontal="center" vertical="center" wrapText="1"/>
    </xf>
    <xf numFmtId="0" fontId="0" fillId="5" borderId="5" xfId="0" applyFill="1" applyBorder="1"/>
    <xf numFmtId="0" fontId="0" fillId="5" borderId="23" xfId="0" applyFill="1" applyBorder="1"/>
    <xf numFmtId="0" fontId="0" fillId="5" borderId="3" xfId="0" applyFill="1" applyBorder="1"/>
    <xf numFmtId="0" fontId="0" fillId="5" borderId="0" xfId="0" applyFill="1"/>
    <xf numFmtId="0" fontId="0" fillId="6" borderId="1" xfId="0" applyFill="1" applyBorder="1"/>
    <xf numFmtId="0" fontId="17" fillId="6" borderId="1" xfId="6" applyFont="1" applyFill="1" applyBorder="1" applyAlignment="1">
      <alignment horizontal="center" vertical="center" wrapText="1"/>
    </xf>
    <xf numFmtId="0" fontId="18" fillId="0" borderId="2" xfId="6" applyFont="1" applyFill="1" applyBorder="1" applyAlignment="1">
      <alignment horizontal="center"/>
    </xf>
    <xf numFmtId="0" fontId="18" fillId="0" borderId="4" xfId="6" applyFont="1" applyFill="1" applyBorder="1" applyAlignment="1">
      <alignment horizontal="center"/>
    </xf>
    <xf numFmtId="0" fontId="24" fillId="2" borderId="0" xfId="31" applyFont="1" applyAlignment="1">
      <alignment horizontal="center"/>
    </xf>
    <xf numFmtId="0" fontId="24" fillId="2" borderId="0" xfId="31" applyFont="1" applyAlignment="1">
      <alignment horizontal="center" vertical="center" wrapText="1"/>
    </xf>
    <xf numFmtId="167" fontId="24" fillId="2" borderId="0" xfId="11" applyNumberFormat="1" applyFont="1" applyFill="1" applyAlignment="1"/>
    <xf numFmtId="167" fontId="24" fillId="2" borderId="0" xfId="11" applyNumberFormat="1" applyFont="1" applyFill="1" applyAlignment="1">
      <alignment horizontal="left" indent="4"/>
    </xf>
    <xf numFmtId="0" fontId="17" fillId="0" borderId="0" xfId="6" applyFont="1" applyFill="1" applyAlignment="1">
      <alignment horizontal="center" vertical="center"/>
    </xf>
  </cellXfs>
  <cellStyles count="34">
    <cellStyle name="Comma" xfId="33" builtinId="3"/>
    <cellStyle name="Comma 13 2" xfId="18" xr:uid="{2D5D4D71-0054-4F79-B264-82F352A443B9}"/>
    <cellStyle name="Comma 2" xfId="2" xr:uid="{C9592A87-5CA4-45DF-BAEF-A075CBF570B6}"/>
    <cellStyle name="Comma 2 2" xfId="20" xr:uid="{1B891EA4-8A88-4F1A-B8BB-E420070B06C1}"/>
    <cellStyle name="Comma 3" xfId="4" xr:uid="{7E0A1CC2-B5AF-467B-8EEB-66E940505E5D}"/>
    <cellStyle name="Comma 3 12" xfId="11" xr:uid="{CC5A6BB3-7CC9-46C7-8058-1FD511D253EF}"/>
    <cellStyle name="Comma 4" xfId="7" xr:uid="{42277676-03A1-46CA-BA2A-4B1496E04471}"/>
    <cellStyle name="Comma 49" xfId="5" xr:uid="{9D5A58F1-7416-4CE6-B4EE-F49B97D71516}"/>
    <cellStyle name="Comma 5" xfId="10" xr:uid="{571BA57A-239E-49ED-9E1F-974094EAAE8D}"/>
    <cellStyle name="Comma 52" xfId="24" xr:uid="{CEF02B74-4C65-4A96-849B-6D04E5B80550}"/>
    <cellStyle name="Comma 6" xfId="16" xr:uid="{DDDD0084-C573-4301-8380-945AE51353D0}"/>
    <cellStyle name="Comma 65" xfId="32" xr:uid="{3ADF740F-88BF-4006-B22A-E1B7B80A94A6}"/>
    <cellStyle name="Comma 7" xfId="19" xr:uid="{E92B356E-7C7C-4A97-ADB6-7962007C393E}"/>
    <cellStyle name="Comma 8" xfId="26" xr:uid="{8E0B3A68-F163-4D65-8058-C89D6EA9FF2B}"/>
    <cellStyle name="Comma 9" xfId="30" xr:uid="{18427F7F-47BF-4885-B393-568E02BC7D42}"/>
    <cellStyle name="Currency 2" xfId="21" xr:uid="{9ABC48C6-E200-4777-B91E-5E4C4DA7F614}"/>
    <cellStyle name="Normal" xfId="0" builtinId="0"/>
    <cellStyle name="Normal 10" xfId="22" xr:uid="{D5D9C9E6-7CD8-4197-8F58-2F78ACB4059C}"/>
    <cellStyle name="Normal 11" xfId="25" xr:uid="{5A2FDEE3-226C-4961-A930-F192969E2B00}"/>
    <cellStyle name="Normal 12" xfId="29" xr:uid="{D0140FE8-2AC0-442A-8741-59B2D6F8CDEA}"/>
    <cellStyle name="Normal 13" xfId="31" xr:uid="{254A78CF-FFB0-4C78-9DE6-5241D5B540C2}"/>
    <cellStyle name="Normal 159" xfId="23" xr:uid="{3A69D9FE-7931-49D8-B565-AB9774A7C54F}"/>
    <cellStyle name="Normal 2" xfId="1" xr:uid="{4049F42E-5699-46D7-BF8A-CD2F1641A9B1}"/>
    <cellStyle name="Normal 20" xfId="28" xr:uid="{2BD878E3-3DCA-49E6-923E-6701AB9A0499}"/>
    <cellStyle name="Normal 3" xfId="3" xr:uid="{37A562DB-15E6-4328-9A1C-E651AAA71A07}"/>
    <cellStyle name="Normal 4" xfId="6" xr:uid="{3CDBCC40-6495-4E35-AD5F-57E627E60BA9}"/>
    <cellStyle name="Normal 4 2" xfId="17" xr:uid="{7DA2BB35-57FD-4707-8014-7E3FAC510D52}"/>
    <cellStyle name="Normal 5" xfId="8" xr:uid="{82C1325D-7738-48F7-994C-8FF21787A6EF}"/>
    <cellStyle name="Normal 6" xfId="9" xr:uid="{C1461E21-651D-4C27-9923-2567EDA64E33}"/>
    <cellStyle name="Normal 7" xfId="13" xr:uid="{C0E63BEB-8028-4F63-B3F2-2B9D33F07BCE}"/>
    <cellStyle name="Normal 8" xfId="14" xr:uid="{1DCBEC89-DDBB-44B4-BE97-814E143CACC8}"/>
    <cellStyle name="Normal 8 2" xfId="27" xr:uid="{DA0F5CE4-374C-4B87-A697-CD7BCC58AAAC}"/>
    <cellStyle name="Normal 9" xfId="15" xr:uid="{C0B0EF80-ADFC-4395-A93F-B4866D40BC3C}"/>
    <cellStyle name="Percent 5" xfId="12" xr:uid="{6A159EB8-E13B-455D-9DA5-9F19205D6F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eromotors.net/Documents%20and%20Settings/jpotere/Local%20Settings/Temporary%20Internet%20Files/OLK178/06&#20107;&#26989;&#35336;&#30011;&#21069;&#2555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ADMINI~1\LOCALS~1\Temp\Jun'04%20Quality%20Revi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jay\LPSB\Balance%20Sheet\SS_Files\SSProject\TAXATION\Tax%20Bulletin\0003_EIDI_2001-Revis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jay\LPSB\Balance%20Sheet\bs9900Final%20BT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jay\LPSB\Balance%20Sheet\bhatia\AGILENT\FIXEDASSETSCONTROL-HUB\MARCH01\MARCH01CAPITALIS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Work%20Load%20Start%20From%20Jan-2021\Budget%20_BMU\Budget%2021-22\Budget%20Vs%20Actual%2021-22\Budgeted%20vs%20Actual%20Exp%20Jun'21-Jan'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top%204-5-17\Fee%20Detail%202016-17\2015%20%20Master%20Student%20DAT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2012-13\BML%20EDUCORP\BML%20FOLDER\Balance%20sheet%20folder\Documents%20and%20Settings\VijayG\Local%20Settings\Temporary%20Internet%20Files\OLK97\ME_as%20on____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ulati\GULATI\IFC\Revised%20IFC\Optimisation\Data%20to%20IFC\data\Domestic%20Marketing\Engines%202AG%20&amp;%20CVT\CVT%2092cc%20BOM%20as%20on%201.6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ive%20f\fasstrec\RUN2\depfeb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vek\Tax%20Audit\Tax%20Audit2001-02\Tax%20Audit%202001-02%20r\deepak%20FA%20RETIRE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ulati\GULATI\IFC\Revised%20IFC\Optimisation\Data%20to%20IFC\data\Bombardier\Rotax\125cc%20CVT%20BO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rive%20f\fasstrec\RUN2\depfeb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MKARIA\ITAX\TAX-AUDI\1999-00\KPMG%20Final\corporate\AY97-98\F.A.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eromotors.net/Board%20Meeting%2028.09.06/BOD%20ppt/Board%20Meeting%20-%2029th%20May,07/Profitability%20-March07/Documents%20and%20Settings/TANMOY/Local%20Settings/Temporary%20Internet%20Files/Content.IE5/81MN812R/PP_Master%20Templat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aveen.Parasar\AppData\Local\Microsoft\Windows\Temporary%20Internet%20Files\Content.Outlook\UKRX941Q\Documents%20and%20Settings\mukesh.9.chhabra\My%20Documents\Downloads\backup\Mohan\EOU%20Assets\EOU%20Mar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TB-University-270522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Work%20Folder%20Jan%202021%20onwards\March%20closing\March%2022\BMU\Scan%20BS\BS%20Final%2021-22\University-22-23-210922%20Final%2028.09.2022.xlsx" TargetMode="External"/><Relationship Id="rId1" Type="http://schemas.openxmlformats.org/officeDocument/2006/relationships/externalLinkPath" Target="file:///D:\Work%20Folder%20Jan%202021%20onwards\March%20closing\March%2022\BMU\Scan%20BS\BS%20Final%2021-22\University-22-23-210922%20Final%2028.09.202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.verma/AppData/Local/Microsoft/Windows/INetCache/Content.Outlook/6WTQR1N4/TB-University-270522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ckup\d\Project%20-External\THE%20Impact%20Ranking\BML%20Munjal%20University%20Financials_2023.xlsx" TargetMode="External"/><Relationship Id="rId1" Type="http://schemas.openxmlformats.org/officeDocument/2006/relationships/externalLinkPath" Target="file:///D:\backup\d\Project%20-External\THE%20Impact%20Ranking\BML%20Munjal%20University%20Financials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305074\Desktop\New\MKIPL\BS%202008-2009\Capex\FA%20PM%20Register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eromotors.net/Documents%20and%20Settings/302966/Local%20Settings/Temporary%20Internet%20Files/Content.IE5/A1XYNALK/&#51068;&#48152;&#51088;&#47308;/&#44033;&#51333;%20&#54364;&#51456;&#50577;&#49885;/&#44204;&#51201;&#49436;%20&#54364;&#51456;&#50577;&#49885;/pcsever/cpk/faw-F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lcdc01\klcac\&#23376;&#20250;&#31038;\KLC(&#20845;&#21644;&#26704;&#29983;)\06&#24180;&#24230;\&#23455;&#32318;\0610\06-10%20&#23527;&#2322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mrathnam\d\ram\ramram\key%20data\HPL\Imp_Charges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nbk0312\3.%20CFCL\Documents%20and%20Settings\sachin.singhal\My%20Documents\3.%20CFCL\March%202005\Region%20Consolidated%20Working\Creditors\Sundry%20CreditorsMRT%20U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y\aud1\windows\TEMP\DSAL%203-00\madras%20knitwear\Admin\Final%20BS\MKLBS3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ilhanda\ANIL\DOCUME~1\HEROHO~1\LOCALS~1\Temp\notesEA312D\Form1Ver1.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前提条件"/>
      <sheetName val="販売台数2006"/>
      <sheetName val="販売価格"/>
      <sheetName val="鋳造価格"/>
      <sheetName val="05時間出来高目標"/>
      <sheetName val="05加工不良率目標"/>
      <sheetName val="Sheet1 (2)"/>
      <sheetName val="Sheet2"/>
      <sheetName val="Sheet3"/>
      <sheetName val="06事業計画前提"/>
      <sheetName val="Sheet1_(2)"/>
      <sheetName val="info"/>
      <sheetName val="OfficeMC-Master"/>
      <sheetName val="OfficeMC-Adj"/>
      <sheetName val="运输设备"/>
      <sheetName val="Furniture_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p Ten Dies"/>
      <sheetName val="dIE TRIALS"/>
      <sheetName val="mEGNATRON STUDY"/>
      <sheetName val="Screw Size"/>
      <sheetName val="DE Scalling Schedule"/>
      <sheetName val=" extrusion review"/>
      <sheetName val=" Defects"/>
      <sheetName val="Telco"/>
      <sheetName val="Maruti"/>
      <sheetName val="M&amp;M"/>
      <sheetName val="HONDA"/>
      <sheetName val="Toyota"/>
      <sheetName val="Sheet1"/>
      <sheetName val="Customer Visit Feedback on Qual"/>
      <sheetName val="Minutes action points"/>
      <sheetName val="MIX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Letter"/>
      <sheetName val="General Information"/>
      <sheetName val="Index (CFC)"/>
      <sheetName val="Index (NC)"/>
      <sheetName val="Index (USEC)"/>
      <sheetName val="Ownership Changes"/>
      <sheetName val="Disclosure Data"/>
      <sheetName val="Boycott Questionaire"/>
      <sheetName val="Income Statement"/>
      <sheetName val="Balance Sheet"/>
      <sheetName val="Sales &amp; Transfers"/>
      <sheetName val="Sales &amp; Transfers (USEC)"/>
      <sheetName val="Monthly Data (USEC)"/>
      <sheetName val="Equity Earnings &amp; Investments"/>
      <sheetName val="Other Income"/>
      <sheetName val="Dividends Received &amp; Paid"/>
      <sheetName val="Exchange Gain &amp; Loss"/>
      <sheetName val="Intercompany Transactions"/>
      <sheetName val="Intercompany Tran. (USEC)"/>
      <sheetName val="Interco (USEC) by Month"/>
      <sheetName val="Current Year Income Taxes"/>
      <sheetName val="Changes to Prior Year Taxes"/>
      <sheetName val="U.S. Source Income"/>
      <sheetName val="Other E&amp;P Adj. (USEC)"/>
      <sheetName val="Depreciation (USEC)"/>
      <sheetName val="Tax Division Use Only"/>
      <sheetName val="Instruction Manual"/>
      <sheetName val="Import"/>
      <sheetName val="Entity Information"/>
      <sheetName val="Drop_Down Contr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6">
          <cell r="D6" t="str">
            <v>0002</v>
          </cell>
        </row>
        <row r="7">
          <cell r="D7" t="str">
            <v>0003</v>
          </cell>
        </row>
        <row r="8">
          <cell r="D8" t="str">
            <v>0019</v>
          </cell>
        </row>
        <row r="9">
          <cell r="D9" t="str">
            <v>0022</v>
          </cell>
        </row>
        <row r="10">
          <cell r="D10" t="str">
            <v>0027</v>
          </cell>
        </row>
        <row r="11">
          <cell r="D11" t="str">
            <v>0029</v>
          </cell>
        </row>
        <row r="12">
          <cell r="D12" t="str">
            <v>0036</v>
          </cell>
        </row>
        <row r="13">
          <cell r="D13" t="str">
            <v>0040</v>
          </cell>
        </row>
        <row r="14">
          <cell r="D14" t="str">
            <v>0043</v>
          </cell>
        </row>
        <row r="15">
          <cell r="D15" t="str">
            <v>0048</v>
          </cell>
        </row>
        <row r="16">
          <cell r="D16" t="str">
            <v>0054</v>
          </cell>
        </row>
        <row r="17">
          <cell r="D17" t="str">
            <v>0055</v>
          </cell>
        </row>
        <row r="18">
          <cell r="D18" t="str">
            <v>0059</v>
          </cell>
        </row>
        <row r="19">
          <cell r="D19" t="str">
            <v>0063</v>
          </cell>
        </row>
        <row r="20">
          <cell r="D20" t="str">
            <v>0071</v>
          </cell>
        </row>
        <row r="21">
          <cell r="D21" t="str">
            <v>0072</v>
          </cell>
        </row>
        <row r="22">
          <cell r="D22" t="str">
            <v>0078</v>
          </cell>
        </row>
        <row r="23">
          <cell r="D23" t="str">
            <v>0079</v>
          </cell>
        </row>
        <row r="24">
          <cell r="D24" t="str">
            <v>0083</v>
          </cell>
        </row>
        <row r="25">
          <cell r="D25" t="str">
            <v>0084</v>
          </cell>
        </row>
        <row r="26">
          <cell r="D26" t="str">
            <v>0086</v>
          </cell>
        </row>
        <row r="27">
          <cell r="D27" t="str">
            <v>0088</v>
          </cell>
        </row>
        <row r="28">
          <cell r="D28" t="str">
            <v>0089</v>
          </cell>
        </row>
        <row r="29">
          <cell r="D29" t="str">
            <v>0105</v>
          </cell>
        </row>
        <row r="30">
          <cell r="D30" t="str">
            <v>0106</v>
          </cell>
        </row>
        <row r="31">
          <cell r="D31" t="str">
            <v>0114</v>
          </cell>
        </row>
        <row r="32">
          <cell r="D32" t="str">
            <v>0121</v>
          </cell>
        </row>
        <row r="33">
          <cell r="D33" t="str">
            <v>0127</v>
          </cell>
        </row>
        <row r="34">
          <cell r="D34" t="str">
            <v>0130</v>
          </cell>
        </row>
        <row r="35">
          <cell r="D35" t="str">
            <v>0131</v>
          </cell>
        </row>
        <row r="36">
          <cell r="D36" t="str">
            <v>0132</v>
          </cell>
        </row>
        <row r="37">
          <cell r="D37" t="str">
            <v>0133</v>
          </cell>
        </row>
        <row r="38">
          <cell r="D38" t="str">
            <v>0136</v>
          </cell>
        </row>
        <row r="39">
          <cell r="D39" t="str">
            <v>0137</v>
          </cell>
        </row>
        <row r="40">
          <cell r="D40" t="str">
            <v>0138</v>
          </cell>
        </row>
        <row r="41">
          <cell r="D41" t="str">
            <v>0139</v>
          </cell>
        </row>
        <row r="42">
          <cell r="D42" t="str">
            <v>0140</v>
          </cell>
        </row>
        <row r="43">
          <cell r="D43" t="str">
            <v>0141</v>
          </cell>
        </row>
        <row r="44">
          <cell r="D44" t="str">
            <v>0142</v>
          </cell>
        </row>
        <row r="45">
          <cell r="D45" t="str">
            <v>0143</v>
          </cell>
        </row>
        <row r="46">
          <cell r="D46" t="str">
            <v>0156</v>
          </cell>
        </row>
        <row r="47">
          <cell r="D47" t="str">
            <v>0157</v>
          </cell>
        </row>
        <row r="48">
          <cell r="D48" t="str">
            <v>0175</v>
          </cell>
        </row>
        <row r="49">
          <cell r="D49" t="str">
            <v>0176</v>
          </cell>
        </row>
        <row r="50">
          <cell r="D50" t="str">
            <v>0178</v>
          </cell>
        </row>
        <row r="51">
          <cell r="D51" t="str">
            <v>0196</v>
          </cell>
        </row>
        <row r="52">
          <cell r="D52" t="str">
            <v>0197</v>
          </cell>
        </row>
        <row r="53">
          <cell r="D53" t="str">
            <v>0202</v>
          </cell>
        </row>
        <row r="54">
          <cell r="D54" t="str">
            <v>0218</v>
          </cell>
        </row>
        <row r="55">
          <cell r="D55" t="str">
            <v>0219</v>
          </cell>
        </row>
        <row r="56">
          <cell r="D56" t="str">
            <v>0231</v>
          </cell>
        </row>
        <row r="57">
          <cell r="D57" t="str">
            <v>0238</v>
          </cell>
        </row>
        <row r="58">
          <cell r="D58" t="str">
            <v>0239</v>
          </cell>
        </row>
        <row r="59">
          <cell r="D59" t="str">
            <v>0240</v>
          </cell>
        </row>
        <row r="60">
          <cell r="D60" t="str">
            <v>0241</v>
          </cell>
        </row>
        <row r="61">
          <cell r="D61" t="str">
            <v>0242</v>
          </cell>
        </row>
        <row r="62">
          <cell r="D62" t="str">
            <v>0244</v>
          </cell>
        </row>
        <row r="63">
          <cell r="D63" t="str">
            <v>0245</v>
          </cell>
        </row>
        <row r="64">
          <cell r="D64" t="str">
            <v>0252</v>
          </cell>
        </row>
        <row r="65">
          <cell r="D65" t="str">
            <v>0254</v>
          </cell>
        </row>
        <row r="66">
          <cell r="D66" t="str">
            <v>0259</v>
          </cell>
        </row>
        <row r="67">
          <cell r="D67" t="str">
            <v>0310</v>
          </cell>
        </row>
        <row r="68">
          <cell r="D68" t="str">
            <v>0318</v>
          </cell>
        </row>
        <row r="69">
          <cell r="D69" t="str">
            <v>0332</v>
          </cell>
        </row>
        <row r="70">
          <cell r="D70" t="str">
            <v>0334</v>
          </cell>
        </row>
        <row r="71">
          <cell r="D71" t="str">
            <v>0335</v>
          </cell>
        </row>
        <row r="72">
          <cell r="D72" t="str">
            <v>0339</v>
          </cell>
        </row>
        <row r="73">
          <cell r="D73" t="str">
            <v>0341</v>
          </cell>
        </row>
        <row r="74">
          <cell r="D74" t="str">
            <v>0342</v>
          </cell>
        </row>
        <row r="75">
          <cell r="D75" t="str">
            <v>0343</v>
          </cell>
        </row>
        <row r="76">
          <cell r="D76" t="str">
            <v>0348</v>
          </cell>
        </row>
        <row r="77">
          <cell r="D77" t="str">
            <v>0358</v>
          </cell>
        </row>
        <row r="78">
          <cell r="D78" t="str">
            <v>0359</v>
          </cell>
        </row>
        <row r="79">
          <cell r="D79" t="str">
            <v>0363</v>
          </cell>
        </row>
        <row r="80">
          <cell r="D80" t="str">
            <v>0367</v>
          </cell>
        </row>
        <row r="81">
          <cell r="D81" t="str">
            <v>0368</v>
          </cell>
        </row>
        <row r="82">
          <cell r="D82" t="str">
            <v>0372</v>
          </cell>
        </row>
        <row r="83">
          <cell r="D83" t="str">
            <v>0374</v>
          </cell>
        </row>
        <row r="84">
          <cell r="D84" t="str">
            <v>0375</v>
          </cell>
        </row>
        <row r="85">
          <cell r="D85" t="str">
            <v>0376</v>
          </cell>
        </row>
        <row r="86">
          <cell r="D86" t="str">
            <v>0377</v>
          </cell>
        </row>
        <row r="87">
          <cell r="D87" t="str">
            <v>0380</v>
          </cell>
        </row>
        <row r="88">
          <cell r="D88" t="str">
            <v>0383</v>
          </cell>
        </row>
        <row r="89">
          <cell r="D89" t="str">
            <v>0387</v>
          </cell>
        </row>
        <row r="90">
          <cell r="D90" t="str">
            <v>0388</v>
          </cell>
        </row>
        <row r="91">
          <cell r="D91" t="str">
            <v>0389</v>
          </cell>
        </row>
        <row r="92">
          <cell r="D92" t="str">
            <v>0391</v>
          </cell>
        </row>
        <row r="93">
          <cell r="D93" t="str">
            <v>0398</v>
          </cell>
        </row>
        <row r="94">
          <cell r="D94" t="str">
            <v>0399</v>
          </cell>
        </row>
        <row r="95">
          <cell r="D95" t="str">
            <v>0400</v>
          </cell>
        </row>
        <row r="96">
          <cell r="D96" t="str">
            <v>0404</v>
          </cell>
        </row>
        <row r="97">
          <cell r="D97" t="str">
            <v>0406</v>
          </cell>
        </row>
        <row r="98">
          <cell r="D98" t="str">
            <v>0420</v>
          </cell>
        </row>
        <row r="99">
          <cell r="D99" t="str">
            <v>0421</v>
          </cell>
        </row>
        <row r="100">
          <cell r="D100" t="str">
            <v>0423</v>
          </cell>
        </row>
        <row r="101">
          <cell r="D101" t="str">
            <v>0424</v>
          </cell>
        </row>
        <row r="102">
          <cell r="D102" t="str">
            <v>0425</v>
          </cell>
        </row>
        <row r="103">
          <cell r="D103" t="str">
            <v>0426</v>
          </cell>
        </row>
        <row r="104">
          <cell r="D104" t="str">
            <v>0427</v>
          </cell>
        </row>
        <row r="105">
          <cell r="D105" t="str">
            <v>0428</v>
          </cell>
        </row>
        <row r="106">
          <cell r="D106" t="str">
            <v>0429</v>
          </cell>
        </row>
        <row r="107">
          <cell r="D107" t="str">
            <v>0430</v>
          </cell>
        </row>
        <row r="108">
          <cell r="D108" t="str">
            <v>0431</v>
          </cell>
        </row>
        <row r="109">
          <cell r="D109" t="str">
            <v>0432</v>
          </cell>
        </row>
        <row r="110">
          <cell r="D110" t="str">
            <v>0433</v>
          </cell>
        </row>
        <row r="111">
          <cell r="D111" t="str">
            <v>0434</v>
          </cell>
        </row>
        <row r="112">
          <cell r="D112" t="str">
            <v>0435</v>
          </cell>
        </row>
        <row r="113">
          <cell r="D113" t="str">
            <v>0436</v>
          </cell>
        </row>
        <row r="114">
          <cell r="D114" t="str">
            <v>0439</v>
          </cell>
        </row>
        <row r="115">
          <cell r="D115" t="str">
            <v>0440</v>
          </cell>
        </row>
        <row r="116">
          <cell r="D116" t="str">
            <v>0443</v>
          </cell>
        </row>
        <row r="117">
          <cell r="D117" t="str">
            <v>0449</v>
          </cell>
        </row>
        <row r="118">
          <cell r="D118" t="str">
            <v>0454</v>
          </cell>
        </row>
        <row r="119">
          <cell r="D119" t="str">
            <v>0455</v>
          </cell>
        </row>
        <row r="120">
          <cell r="D120" t="str">
            <v>0458</v>
          </cell>
        </row>
        <row r="121">
          <cell r="D121" t="str">
            <v>0459</v>
          </cell>
        </row>
        <row r="122">
          <cell r="D122" t="str">
            <v>0460</v>
          </cell>
        </row>
        <row r="123">
          <cell r="D123" t="str">
            <v>0462</v>
          </cell>
        </row>
        <row r="124">
          <cell r="D124" t="str">
            <v>0463</v>
          </cell>
        </row>
        <row r="125">
          <cell r="D125" t="str">
            <v>0465</v>
          </cell>
        </row>
        <row r="126">
          <cell r="D126" t="str">
            <v>0466</v>
          </cell>
        </row>
        <row r="127">
          <cell r="D127" t="str">
            <v>0468</v>
          </cell>
        </row>
        <row r="128">
          <cell r="D128" t="str">
            <v>0469</v>
          </cell>
        </row>
        <row r="129">
          <cell r="D129" t="str">
            <v>0470</v>
          </cell>
        </row>
        <row r="130">
          <cell r="D130" t="str">
            <v>0471</v>
          </cell>
        </row>
        <row r="131">
          <cell r="D131" t="str">
            <v>0472</v>
          </cell>
        </row>
        <row r="132">
          <cell r="D132" t="str">
            <v>0473</v>
          </cell>
        </row>
        <row r="133">
          <cell r="D133" t="str">
            <v>0474</v>
          </cell>
        </row>
        <row r="134">
          <cell r="D134" t="str">
            <v>0475</v>
          </cell>
        </row>
        <row r="135">
          <cell r="D135" t="str">
            <v>0477</v>
          </cell>
        </row>
        <row r="136">
          <cell r="D136" t="str">
            <v>0478</v>
          </cell>
        </row>
        <row r="137">
          <cell r="D137" t="str">
            <v>0479</v>
          </cell>
        </row>
        <row r="138">
          <cell r="D138" t="str">
            <v>0483</v>
          </cell>
        </row>
        <row r="139">
          <cell r="D139" t="str">
            <v>0490</v>
          </cell>
        </row>
        <row r="140">
          <cell r="D140" t="str">
            <v>0493</v>
          </cell>
        </row>
        <row r="141">
          <cell r="D141" t="str">
            <v>0494</v>
          </cell>
        </row>
        <row r="142">
          <cell r="D142" t="str">
            <v>0499</v>
          </cell>
        </row>
        <row r="143">
          <cell r="D143" t="str">
            <v>0500</v>
          </cell>
        </row>
        <row r="144">
          <cell r="D144" t="str">
            <v>0501</v>
          </cell>
        </row>
        <row r="145">
          <cell r="D145" t="str">
            <v>0502</v>
          </cell>
        </row>
        <row r="146">
          <cell r="D146" t="str">
            <v>0505</v>
          </cell>
        </row>
        <row r="147">
          <cell r="D147" t="str">
            <v>0509</v>
          </cell>
        </row>
        <row r="148">
          <cell r="D148" t="str">
            <v>0510</v>
          </cell>
        </row>
        <row r="149">
          <cell r="D149" t="str">
            <v>0514</v>
          </cell>
        </row>
        <row r="150">
          <cell r="D150" t="str">
            <v>0519</v>
          </cell>
        </row>
        <row r="151">
          <cell r="D151" t="str">
            <v>0520</v>
          </cell>
        </row>
        <row r="152">
          <cell r="D152" t="str">
            <v>0521</v>
          </cell>
        </row>
        <row r="153">
          <cell r="D153" t="str">
            <v>0522</v>
          </cell>
        </row>
        <row r="154">
          <cell r="D154" t="str">
            <v>0524</v>
          </cell>
        </row>
        <row r="155">
          <cell r="D155" t="str">
            <v>0533</v>
          </cell>
        </row>
        <row r="156">
          <cell r="D156" t="str">
            <v>0534</v>
          </cell>
        </row>
        <row r="157">
          <cell r="D157" t="str">
            <v>0535</v>
          </cell>
        </row>
        <row r="158">
          <cell r="D158" t="str">
            <v>0536</v>
          </cell>
        </row>
        <row r="159">
          <cell r="D159" t="str">
            <v>0537</v>
          </cell>
        </row>
        <row r="160">
          <cell r="D160" t="str">
            <v>0538</v>
          </cell>
        </row>
        <row r="161">
          <cell r="D161" t="str">
            <v>0543</v>
          </cell>
        </row>
        <row r="162">
          <cell r="D162" t="str">
            <v>0545</v>
          </cell>
        </row>
        <row r="163">
          <cell r="D163" t="str">
            <v>0546</v>
          </cell>
        </row>
        <row r="164">
          <cell r="D164" t="str">
            <v>0548</v>
          </cell>
        </row>
        <row r="165">
          <cell r="D165" t="str">
            <v>0549</v>
          </cell>
        </row>
        <row r="166">
          <cell r="D166" t="str">
            <v>0550</v>
          </cell>
        </row>
        <row r="167">
          <cell r="D167" t="str">
            <v>0551</v>
          </cell>
        </row>
        <row r="168">
          <cell r="D168" t="str">
            <v>0552</v>
          </cell>
        </row>
        <row r="169">
          <cell r="D169" t="str">
            <v>0555</v>
          </cell>
        </row>
        <row r="170">
          <cell r="D170" t="str">
            <v>0556</v>
          </cell>
        </row>
        <row r="171">
          <cell r="D171" t="str">
            <v>0557</v>
          </cell>
        </row>
        <row r="172">
          <cell r="D172" t="str">
            <v>0559</v>
          </cell>
        </row>
        <row r="173">
          <cell r="D173" t="str">
            <v>0560</v>
          </cell>
        </row>
        <row r="174">
          <cell r="D174" t="str">
            <v>0563</v>
          </cell>
        </row>
        <row r="175">
          <cell r="D175" t="str">
            <v>0568</v>
          </cell>
        </row>
        <row r="176">
          <cell r="D176" t="str">
            <v>0572</v>
          </cell>
        </row>
        <row r="177">
          <cell r="D177" t="str">
            <v>0574</v>
          </cell>
        </row>
        <row r="178">
          <cell r="D178" t="str">
            <v>0576</v>
          </cell>
        </row>
        <row r="179">
          <cell r="D179" t="str">
            <v>0579</v>
          </cell>
        </row>
        <row r="180">
          <cell r="D180" t="str">
            <v>0580</v>
          </cell>
        </row>
        <row r="181">
          <cell r="D181" t="str">
            <v>0581</v>
          </cell>
        </row>
        <row r="182">
          <cell r="D182" t="str">
            <v>0585</v>
          </cell>
        </row>
        <row r="183">
          <cell r="D183" t="str">
            <v>0587</v>
          </cell>
        </row>
        <row r="184">
          <cell r="D184" t="str">
            <v>0588</v>
          </cell>
        </row>
        <row r="185">
          <cell r="D185" t="str">
            <v>0589</v>
          </cell>
        </row>
        <row r="186">
          <cell r="D186" t="str">
            <v>0590</v>
          </cell>
        </row>
        <row r="187">
          <cell r="D187" t="str">
            <v>0591</v>
          </cell>
        </row>
        <row r="188">
          <cell r="D188" t="str">
            <v>0593</v>
          </cell>
        </row>
        <row r="189">
          <cell r="D189" t="str">
            <v>0594</v>
          </cell>
        </row>
        <row r="190">
          <cell r="D190" t="str">
            <v>0596</v>
          </cell>
        </row>
        <row r="191">
          <cell r="D191" t="str">
            <v>0599</v>
          </cell>
        </row>
        <row r="192">
          <cell r="D192" t="str">
            <v>0601</v>
          </cell>
        </row>
        <row r="193">
          <cell r="D193" t="str">
            <v>0602</v>
          </cell>
        </row>
        <row r="194">
          <cell r="D194" t="str">
            <v>0603</v>
          </cell>
        </row>
        <row r="195">
          <cell r="D195" t="str">
            <v>0604</v>
          </cell>
        </row>
        <row r="196">
          <cell r="D196" t="str">
            <v>0605</v>
          </cell>
        </row>
        <row r="197">
          <cell r="D197" t="str">
            <v>0606</v>
          </cell>
        </row>
        <row r="198">
          <cell r="D198" t="str">
            <v>0607</v>
          </cell>
        </row>
        <row r="199">
          <cell r="D199" t="str">
            <v>0609</v>
          </cell>
        </row>
        <row r="200">
          <cell r="D200" t="str">
            <v>0611</v>
          </cell>
        </row>
        <row r="201">
          <cell r="D201" t="str">
            <v>0612</v>
          </cell>
        </row>
        <row r="202">
          <cell r="D202" t="str">
            <v>0613</v>
          </cell>
        </row>
        <row r="203">
          <cell r="D203" t="str">
            <v>0614</v>
          </cell>
        </row>
        <row r="204">
          <cell r="D204" t="str">
            <v>0615</v>
          </cell>
        </row>
        <row r="205">
          <cell r="D205" t="str">
            <v>0616</v>
          </cell>
        </row>
        <row r="206">
          <cell r="D206" t="str">
            <v>0617</v>
          </cell>
        </row>
        <row r="207">
          <cell r="D207" t="str">
            <v>0618</v>
          </cell>
        </row>
        <row r="208">
          <cell r="D208" t="str">
            <v>0619</v>
          </cell>
        </row>
        <row r="209">
          <cell r="D209" t="str">
            <v>0620</v>
          </cell>
        </row>
        <row r="210">
          <cell r="D210" t="str">
            <v>0621</v>
          </cell>
        </row>
        <row r="211">
          <cell r="D211" t="str">
            <v>0622</v>
          </cell>
        </row>
        <row r="212">
          <cell r="D212" t="str">
            <v>0623</v>
          </cell>
        </row>
        <row r="213">
          <cell r="D213" t="str">
            <v>0624</v>
          </cell>
        </row>
        <row r="214">
          <cell r="D214" t="str">
            <v>0625</v>
          </cell>
        </row>
        <row r="215">
          <cell r="D215" t="str">
            <v>0632</v>
          </cell>
        </row>
        <row r="216">
          <cell r="D216" t="str">
            <v>0636</v>
          </cell>
        </row>
        <row r="217">
          <cell r="D217" t="str">
            <v>0637</v>
          </cell>
        </row>
        <row r="218">
          <cell r="D218" t="str">
            <v>0639</v>
          </cell>
        </row>
        <row r="219">
          <cell r="D219" t="str">
            <v>0644</v>
          </cell>
        </row>
        <row r="220">
          <cell r="D220" t="str">
            <v>0645</v>
          </cell>
        </row>
        <row r="221">
          <cell r="D221" t="str">
            <v>0648</v>
          </cell>
        </row>
        <row r="222">
          <cell r="D222" t="str">
            <v>0652</v>
          </cell>
        </row>
        <row r="223">
          <cell r="D223" t="str">
            <v>0653</v>
          </cell>
        </row>
        <row r="224">
          <cell r="D224" t="str">
            <v>0656</v>
          </cell>
        </row>
        <row r="225">
          <cell r="D225" t="str">
            <v>0657</v>
          </cell>
        </row>
        <row r="226">
          <cell r="D226" t="str">
            <v>0661</v>
          </cell>
        </row>
        <row r="227">
          <cell r="D227" t="str">
            <v>0662</v>
          </cell>
        </row>
        <row r="228">
          <cell r="D228" t="str">
            <v>0664</v>
          </cell>
        </row>
        <row r="229">
          <cell r="D229" t="str">
            <v>0666</v>
          </cell>
        </row>
        <row r="230">
          <cell r="D230" t="str">
            <v>0668</v>
          </cell>
        </row>
        <row r="231">
          <cell r="D231" t="str">
            <v>0669</v>
          </cell>
        </row>
        <row r="232">
          <cell r="D232" t="str">
            <v>0670</v>
          </cell>
        </row>
        <row r="233">
          <cell r="D233" t="str">
            <v>0671</v>
          </cell>
        </row>
        <row r="234">
          <cell r="D234" t="str">
            <v>0674</v>
          </cell>
        </row>
        <row r="235">
          <cell r="D235" t="str">
            <v>0677</v>
          </cell>
        </row>
        <row r="236">
          <cell r="D236" t="str">
            <v>0679</v>
          </cell>
        </row>
        <row r="237">
          <cell r="D237" t="str">
            <v>0680</v>
          </cell>
        </row>
        <row r="238">
          <cell r="D238" t="str">
            <v>0681</v>
          </cell>
        </row>
        <row r="239">
          <cell r="D239" t="str">
            <v>0682</v>
          </cell>
        </row>
        <row r="240">
          <cell r="D240" t="str">
            <v>0683</v>
          </cell>
        </row>
        <row r="241">
          <cell r="D241" t="str">
            <v>0691</v>
          </cell>
        </row>
        <row r="242">
          <cell r="D242" t="str">
            <v>0699</v>
          </cell>
        </row>
        <row r="243">
          <cell r="D243" t="str">
            <v>0700</v>
          </cell>
        </row>
        <row r="244">
          <cell r="D244" t="str">
            <v>0701</v>
          </cell>
        </row>
        <row r="245">
          <cell r="D245" t="str">
            <v>0703</v>
          </cell>
        </row>
        <row r="246">
          <cell r="D246" t="str">
            <v>0707</v>
          </cell>
        </row>
        <row r="247">
          <cell r="D247" t="str">
            <v>0709</v>
          </cell>
        </row>
        <row r="248">
          <cell r="D248" t="str">
            <v>0710</v>
          </cell>
        </row>
        <row r="249">
          <cell r="D249" t="str">
            <v>0713</v>
          </cell>
        </row>
        <row r="250">
          <cell r="D250" t="str">
            <v>0714</v>
          </cell>
        </row>
        <row r="251">
          <cell r="D251" t="str">
            <v>0715</v>
          </cell>
        </row>
        <row r="252">
          <cell r="D252" t="str">
            <v>0718</v>
          </cell>
        </row>
        <row r="253">
          <cell r="D253" t="str">
            <v>0719</v>
          </cell>
        </row>
        <row r="254">
          <cell r="D254" t="str">
            <v>0720</v>
          </cell>
        </row>
        <row r="255">
          <cell r="D255" t="str">
            <v>0721</v>
          </cell>
        </row>
        <row r="256">
          <cell r="D256" t="str">
            <v>0722</v>
          </cell>
        </row>
        <row r="257">
          <cell r="D257" t="str">
            <v>0723</v>
          </cell>
        </row>
        <row r="258">
          <cell r="D258" t="str">
            <v>0724</v>
          </cell>
        </row>
        <row r="259">
          <cell r="D259" t="str">
            <v>0725</v>
          </cell>
        </row>
        <row r="260">
          <cell r="D260" t="str">
            <v>0726</v>
          </cell>
        </row>
        <row r="261">
          <cell r="D261" t="str">
            <v>0729</v>
          </cell>
        </row>
        <row r="262">
          <cell r="D262" t="str">
            <v>0730</v>
          </cell>
        </row>
        <row r="263">
          <cell r="D263" t="str">
            <v>0734</v>
          </cell>
        </row>
        <row r="264">
          <cell r="D264" t="str">
            <v>0735</v>
          </cell>
        </row>
        <row r="265">
          <cell r="D265" t="str">
            <v>0736</v>
          </cell>
        </row>
        <row r="266">
          <cell r="D266" t="str">
            <v>0737</v>
          </cell>
        </row>
        <row r="267">
          <cell r="D267" t="str">
            <v>0738</v>
          </cell>
        </row>
        <row r="268">
          <cell r="D268" t="str">
            <v>0741</v>
          </cell>
        </row>
        <row r="269">
          <cell r="D269" t="str">
            <v>0747</v>
          </cell>
        </row>
        <row r="270">
          <cell r="D270" t="str">
            <v>0748</v>
          </cell>
        </row>
        <row r="271">
          <cell r="D271" t="str">
            <v>0750</v>
          </cell>
        </row>
        <row r="272">
          <cell r="D272" t="str">
            <v>0751</v>
          </cell>
        </row>
        <row r="273">
          <cell r="D273" t="str">
            <v>0753</v>
          </cell>
        </row>
        <row r="274">
          <cell r="D274" t="str">
            <v>0754</v>
          </cell>
        </row>
        <row r="275">
          <cell r="D275" t="str">
            <v>0755</v>
          </cell>
        </row>
        <row r="276">
          <cell r="D276" t="str">
            <v>0761</v>
          </cell>
        </row>
        <row r="277">
          <cell r="D277" t="str">
            <v>0764</v>
          </cell>
        </row>
        <row r="278">
          <cell r="D278" t="str">
            <v>0765</v>
          </cell>
        </row>
        <row r="279">
          <cell r="D279" t="str">
            <v>0766</v>
          </cell>
        </row>
        <row r="280">
          <cell r="D280" t="str">
            <v>0767</v>
          </cell>
        </row>
        <row r="281">
          <cell r="D281" t="str">
            <v>0774</v>
          </cell>
        </row>
        <row r="282">
          <cell r="D282" t="str">
            <v>0784</v>
          </cell>
        </row>
        <row r="283">
          <cell r="D283" t="str">
            <v>0785</v>
          </cell>
        </row>
        <row r="284">
          <cell r="D284" t="str">
            <v>0801</v>
          </cell>
        </row>
        <row r="285">
          <cell r="D285" t="str">
            <v>0802</v>
          </cell>
        </row>
        <row r="286">
          <cell r="D286" t="str">
            <v>0803</v>
          </cell>
        </row>
        <row r="287">
          <cell r="D287" t="str">
            <v>0804</v>
          </cell>
        </row>
        <row r="288">
          <cell r="D288" t="str">
            <v>0805</v>
          </cell>
        </row>
        <row r="289">
          <cell r="D289" t="str">
            <v>0806</v>
          </cell>
        </row>
        <row r="290">
          <cell r="D290" t="str">
            <v>0807</v>
          </cell>
        </row>
        <row r="291">
          <cell r="D291" t="str">
            <v>0808</v>
          </cell>
        </row>
        <row r="292">
          <cell r="D292" t="str">
            <v>0809</v>
          </cell>
        </row>
        <row r="293">
          <cell r="D293" t="str">
            <v>0810</v>
          </cell>
        </row>
        <row r="294">
          <cell r="D294" t="str">
            <v>0811</v>
          </cell>
        </row>
        <row r="295">
          <cell r="D295" t="str">
            <v>0812</v>
          </cell>
        </row>
        <row r="296">
          <cell r="D296" t="str">
            <v>0813</v>
          </cell>
        </row>
        <row r="297">
          <cell r="D297" t="str">
            <v>0814</v>
          </cell>
        </row>
        <row r="298">
          <cell r="D298" t="str">
            <v>0815</v>
          </cell>
        </row>
        <row r="299">
          <cell r="D299" t="str">
            <v>0816</v>
          </cell>
        </row>
        <row r="300">
          <cell r="D300" t="str">
            <v>0817</v>
          </cell>
        </row>
        <row r="301">
          <cell r="D301" t="str">
            <v>0818</v>
          </cell>
        </row>
        <row r="302">
          <cell r="D302" t="str">
            <v>0819</v>
          </cell>
        </row>
        <row r="303">
          <cell r="D303" t="str">
            <v>0820</v>
          </cell>
        </row>
        <row r="304">
          <cell r="D304" t="str">
            <v>0822</v>
          </cell>
        </row>
        <row r="305">
          <cell r="D305" t="str">
            <v>0823</v>
          </cell>
        </row>
        <row r="306">
          <cell r="D306" t="str">
            <v>0824</v>
          </cell>
        </row>
        <row r="307">
          <cell r="D307" t="str">
            <v>0826</v>
          </cell>
        </row>
        <row r="308">
          <cell r="D308" t="str">
            <v>0827</v>
          </cell>
        </row>
        <row r="309">
          <cell r="D309" t="str">
            <v>0828</v>
          </cell>
        </row>
        <row r="310">
          <cell r="D310" t="str">
            <v>0829</v>
          </cell>
        </row>
        <row r="311">
          <cell r="D311" t="str">
            <v>0830</v>
          </cell>
        </row>
        <row r="312">
          <cell r="D312" t="str">
            <v>0831</v>
          </cell>
        </row>
        <row r="313">
          <cell r="D313" t="str">
            <v>0833</v>
          </cell>
        </row>
        <row r="314">
          <cell r="D314" t="str">
            <v>0834</v>
          </cell>
        </row>
        <row r="315">
          <cell r="D315" t="str">
            <v>0835</v>
          </cell>
        </row>
        <row r="316">
          <cell r="D316" t="str">
            <v>0836</v>
          </cell>
        </row>
        <row r="317">
          <cell r="D317" t="str">
            <v>0838</v>
          </cell>
        </row>
        <row r="318">
          <cell r="D318" t="str">
            <v>0839</v>
          </cell>
        </row>
        <row r="319">
          <cell r="D319" t="str">
            <v>0840</v>
          </cell>
        </row>
        <row r="320">
          <cell r="D320" t="str">
            <v>0841</v>
          </cell>
        </row>
        <row r="321">
          <cell r="D321" t="str">
            <v>0842</v>
          </cell>
        </row>
        <row r="322">
          <cell r="D322" t="str">
            <v>0843</v>
          </cell>
        </row>
        <row r="323">
          <cell r="D323" t="str">
            <v>0845</v>
          </cell>
        </row>
        <row r="324">
          <cell r="D324" t="str">
            <v>0846</v>
          </cell>
        </row>
        <row r="325">
          <cell r="D325" t="str">
            <v>0847</v>
          </cell>
        </row>
        <row r="326">
          <cell r="D326" t="str">
            <v>0851</v>
          </cell>
        </row>
        <row r="327">
          <cell r="D327" t="str">
            <v>0852</v>
          </cell>
        </row>
        <row r="328">
          <cell r="D328" t="str">
            <v>0853</v>
          </cell>
        </row>
        <row r="329">
          <cell r="D329" t="str">
            <v>0854</v>
          </cell>
        </row>
        <row r="330">
          <cell r="D330" t="str">
            <v>0858</v>
          </cell>
        </row>
        <row r="331">
          <cell r="D331" t="str">
            <v>0859</v>
          </cell>
        </row>
        <row r="332">
          <cell r="D332" t="str">
            <v>0863</v>
          </cell>
        </row>
        <row r="333">
          <cell r="D333" t="str">
            <v>0867</v>
          </cell>
        </row>
        <row r="334">
          <cell r="D334" t="str">
            <v>0868</v>
          </cell>
        </row>
        <row r="335">
          <cell r="D335" t="str">
            <v>0870</v>
          </cell>
        </row>
        <row r="336">
          <cell r="D336" t="str">
            <v>0871</v>
          </cell>
        </row>
        <row r="337">
          <cell r="D337" t="str">
            <v>0872</v>
          </cell>
        </row>
        <row r="338">
          <cell r="D338" t="str">
            <v>0874</v>
          </cell>
        </row>
        <row r="339">
          <cell r="D339" t="str">
            <v>0876</v>
          </cell>
        </row>
        <row r="340">
          <cell r="D340" t="str">
            <v>0877</v>
          </cell>
        </row>
        <row r="341">
          <cell r="D341" t="str">
            <v>0878</v>
          </cell>
        </row>
        <row r="342">
          <cell r="D342" t="str">
            <v>0881</v>
          </cell>
        </row>
        <row r="343">
          <cell r="D343" t="str">
            <v>0882</v>
          </cell>
        </row>
        <row r="344">
          <cell r="D344" t="str">
            <v>0884</v>
          </cell>
        </row>
        <row r="345">
          <cell r="D345" t="str">
            <v>0885</v>
          </cell>
        </row>
        <row r="346">
          <cell r="D346" t="str">
            <v>0886</v>
          </cell>
        </row>
        <row r="347">
          <cell r="D347" t="str">
            <v>0887</v>
          </cell>
        </row>
        <row r="348">
          <cell r="D348" t="str">
            <v>0892</v>
          </cell>
        </row>
        <row r="349">
          <cell r="D349" t="str">
            <v>0893</v>
          </cell>
        </row>
        <row r="350">
          <cell r="D350" t="str">
            <v>0894</v>
          </cell>
        </row>
        <row r="351">
          <cell r="D351" t="str">
            <v>0895</v>
          </cell>
        </row>
        <row r="352">
          <cell r="D352" t="str">
            <v>0896</v>
          </cell>
        </row>
        <row r="353">
          <cell r="D353" t="str">
            <v>0897</v>
          </cell>
        </row>
        <row r="354">
          <cell r="D354" t="str">
            <v>0898</v>
          </cell>
        </row>
        <row r="355">
          <cell r="D355" t="str">
            <v>0899</v>
          </cell>
        </row>
        <row r="356">
          <cell r="D356" t="str">
            <v>0900</v>
          </cell>
        </row>
        <row r="357">
          <cell r="D357" t="str">
            <v>0905</v>
          </cell>
        </row>
        <row r="358">
          <cell r="D358" t="str">
            <v>0906</v>
          </cell>
        </row>
        <row r="359">
          <cell r="D359" t="str">
            <v>0907</v>
          </cell>
        </row>
        <row r="360">
          <cell r="D360" t="str">
            <v>0909</v>
          </cell>
        </row>
        <row r="361">
          <cell r="D361" t="str">
            <v>0910</v>
          </cell>
        </row>
        <row r="362">
          <cell r="D362" t="str">
            <v>0913</v>
          </cell>
        </row>
        <row r="363">
          <cell r="D363" t="str">
            <v>0918</v>
          </cell>
        </row>
        <row r="364">
          <cell r="D364" t="str">
            <v>0919</v>
          </cell>
        </row>
        <row r="365">
          <cell r="D365" t="str">
            <v>0920</v>
          </cell>
        </row>
        <row r="366">
          <cell r="D366" t="str">
            <v>0921</v>
          </cell>
        </row>
        <row r="367">
          <cell r="D367" t="str">
            <v>0922</v>
          </cell>
        </row>
        <row r="368">
          <cell r="D368" t="str">
            <v>0923</v>
          </cell>
        </row>
        <row r="369">
          <cell r="D369" t="str">
            <v>0924</v>
          </cell>
        </row>
        <row r="370">
          <cell r="D370" t="str">
            <v>0925</v>
          </cell>
        </row>
        <row r="371">
          <cell r="D371" t="str">
            <v>0926</v>
          </cell>
        </row>
        <row r="372">
          <cell r="D372" t="str">
            <v>0927</v>
          </cell>
        </row>
        <row r="373">
          <cell r="D373" t="str">
            <v>0928</v>
          </cell>
        </row>
        <row r="374">
          <cell r="D374" t="str">
            <v>0929</v>
          </cell>
        </row>
        <row r="375">
          <cell r="D375" t="str">
            <v>0930</v>
          </cell>
        </row>
        <row r="376">
          <cell r="D376" t="str">
            <v>0933</v>
          </cell>
        </row>
        <row r="377">
          <cell r="D377" t="str">
            <v>0934</v>
          </cell>
        </row>
        <row r="378">
          <cell r="D378" t="str">
            <v>0935</v>
          </cell>
        </row>
        <row r="379">
          <cell r="D379" t="str">
            <v>1111</v>
          </cell>
        </row>
        <row r="380">
          <cell r="D380" t="str">
            <v>1581</v>
          </cell>
        </row>
        <row r="381">
          <cell r="D381" t="str">
            <v>1653</v>
          </cell>
        </row>
        <row r="382">
          <cell r="D382" t="str">
            <v>1805</v>
          </cell>
        </row>
        <row r="383">
          <cell r="D383" t="str">
            <v>1806</v>
          </cell>
        </row>
        <row r="384">
          <cell r="D384" t="str">
            <v>1815</v>
          </cell>
        </row>
        <row r="385">
          <cell r="D385" t="str">
            <v>1816</v>
          </cell>
        </row>
        <row r="386">
          <cell r="D386" t="str">
            <v>1821</v>
          </cell>
        </row>
        <row r="387">
          <cell r="D387" t="str">
            <v>1839</v>
          </cell>
        </row>
        <row r="388">
          <cell r="D388" t="str">
            <v>2051</v>
          </cell>
        </row>
        <row r="389">
          <cell r="D389" t="str">
            <v>2310</v>
          </cell>
        </row>
        <row r="390">
          <cell r="D390" t="str">
            <v>2346</v>
          </cell>
        </row>
        <row r="391">
          <cell r="D391" t="str">
            <v>2380</v>
          </cell>
        </row>
        <row r="392">
          <cell r="D392" t="str">
            <v>2450</v>
          </cell>
        </row>
        <row r="393">
          <cell r="D393" t="str">
            <v>2451</v>
          </cell>
        </row>
        <row r="394">
          <cell r="D394" t="str">
            <v>2520</v>
          </cell>
        </row>
        <row r="395">
          <cell r="D395" t="str">
            <v>2660</v>
          </cell>
        </row>
        <row r="396">
          <cell r="D396" t="str">
            <v>2791</v>
          </cell>
        </row>
        <row r="397">
          <cell r="D397" t="str">
            <v>2940</v>
          </cell>
        </row>
        <row r="398">
          <cell r="D398" t="str">
            <v>2952</v>
          </cell>
        </row>
        <row r="399">
          <cell r="D399" t="str">
            <v>2981</v>
          </cell>
        </row>
        <row r="400">
          <cell r="D400" t="str">
            <v>3080</v>
          </cell>
        </row>
        <row r="401">
          <cell r="D401" t="str">
            <v>3150</v>
          </cell>
        </row>
        <row r="402">
          <cell r="D402" t="str">
            <v>3220</v>
          </cell>
        </row>
        <row r="403">
          <cell r="D403" t="str">
            <v>3290</v>
          </cell>
        </row>
        <row r="404">
          <cell r="D404" t="str">
            <v>3360</v>
          </cell>
        </row>
        <row r="405">
          <cell r="D405" t="str">
            <v>3430</v>
          </cell>
        </row>
        <row r="406">
          <cell r="D406" t="str">
            <v>3500</v>
          </cell>
        </row>
        <row r="407">
          <cell r="D407" t="str">
            <v>3640</v>
          </cell>
        </row>
        <row r="408">
          <cell r="D408" t="str">
            <v>3645</v>
          </cell>
        </row>
        <row r="409">
          <cell r="D409" t="str">
            <v>3651</v>
          </cell>
        </row>
        <row r="410">
          <cell r="D410" t="str">
            <v>3652</v>
          </cell>
        </row>
        <row r="411">
          <cell r="D411" t="str">
            <v>3663</v>
          </cell>
        </row>
        <row r="412">
          <cell r="D412" t="str">
            <v>3781</v>
          </cell>
        </row>
        <row r="413">
          <cell r="D413" t="str">
            <v>3810</v>
          </cell>
        </row>
        <row r="414">
          <cell r="D414" t="str">
            <v>3838</v>
          </cell>
        </row>
        <row r="415">
          <cell r="D415" t="str">
            <v>3874</v>
          </cell>
        </row>
        <row r="416">
          <cell r="D416" t="str">
            <v>3940</v>
          </cell>
        </row>
        <row r="417">
          <cell r="D417" t="str">
            <v>3951</v>
          </cell>
        </row>
        <row r="418">
          <cell r="D418" t="str">
            <v>4060</v>
          </cell>
        </row>
        <row r="419">
          <cell r="D419" t="str">
            <v>4274</v>
          </cell>
        </row>
        <row r="420">
          <cell r="D420" t="str">
            <v>4410</v>
          </cell>
        </row>
        <row r="421">
          <cell r="D421" t="str">
            <v>4415</v>
          </cell>
        </row>
        <row r="422">
          <cell r="D422" t="str">
            <v>4542</v>
          </cell>
        </row>
        <row r="423">
          <cell r="D423" t="str">
            <v>4572</v>
          </cell>
        </row>
        <row r="424">
          <cell r="D424" t="str">
            <v>4574</v>
          </cell>
        </row>
        <row r="425">
          <cell r="D425" t="str">
            <v>4581</v>
          </cell>
        </row>
        <row r="426">
          <cell r="D426" t="str">
            <v>4582</v>
          </cell>
        </row>
        <row r="427">
          <cell r="D427" t="str">
            <v>4586</v>
          </cell>
        </row>
        <row r="428">
          <cell r="D428" t="str">
            <v>4587</v>
          </cell>
        </row>
        <row r="429">
          <cell r="D429" t="str">
            <v>4588</v>
          </cell>
        </row>
        <row r="430">
          <cell r="D430" t="str">
            <v>4600</v>
          </cell>
        </row>
        <row r="431">
          <cell r="D431" t="str">
            <v>4693</v>
          </cell>
        </row>
        <row r="432">
          <cell r="D432" t="str">
            <v>4763</v>
          </cell>
        </row>
        <row r="433">
          <cell r="D433" t="str">
            <v>4799</v>
          </cell>
        </row>
        <row r="434">
          <cell r="D434" t="str">
            <v>4830</v>
          </cell>
        </row>
        <row r="435">
          <cell r="D435" t="str">
            <v>4851</v>
          </cell>
        </row>
        <row r="436">
          <cell r="D436" t="str">
            <v>4860</v>
          </cell>
        </row>
        <row r="437">
          <cell r="D437" t="str">
            <v>4862</v>
          </cell>
        </row>
        <row r="438">
          <cell r="D438" t="str">
            <v>4901</v>
          </cell>
        </row>
        <row r="439">
          <cell r="D439" t="str">
            <v>5260</v>
          </cell>
        </row>
        <row r="440">
          <cell r="D440" t="str">
            <v>5681</v>
          </cell>
        </row>
        <row r="441">
          <cell r="D441" t="str">
            <v>5702</v>
          </cell>
        </row>
        <row r="442">
          <cell r="D442" t="str">
            <v>5800</v>
          </cell>
        </row>
        <row r="443">
          <cell r="D443" t="str">
            <v>6003</v>
          </cell>
        </row>
        <row r="444">
          <cell r="D444" t="str">
            <v>6004</v>
          </cell>
        </row>
        <row r="445">
          <cell r="D445" t="str">
            <v>6110</v>
          </cell>
        </row>
        <row r="446">
          <cell r="D446" t="str">
            <v>6124</v>
          </cell>
        </row>
        <row r="447">
          <cell r="D447" t="str">
            <v>6222</v>
          </cell>
        </row>
        <row r="448">
          <cell r="D448" t="str">
            <v>6224</v>
          </cell>
        </row>
        <row r="449">
          <cell r="D449" t="str">
            <v>6965</v>
          </cell>
        </row>
        <row r="450">
          <cell r="D450" t="str">
            <v>7490</v>
          </cell>
        </row>
        <row r="451">
          <cell r="D451" t="str">
            <v>7510</v>
          </cell>
        </row>
        <row r="452">
          <cell r="D452" t="str">
            <v>7560</v>
          </cell>
        </row>
        <row r="453">
          <cell r="D453" t="str">
            <v>7666</v>
          </cell>
        </row>
        <row r="454">
          <cell r="D454" t="str">
            <v>7765</v>
          </cell>
        </row>
        <row r="455">
          <cell r="D455" t="str">
            <v>7770</v>
          </cell>
        </row>
        <row r="456">
          <cell r="D456" t="str">
            <v>7981</v>
          </cell>
        </row>
        <row r="457">
          <cell r="D457" t="str">
            <v>9010</v>
          </cell>
        </row>
        <row r="458">
          <cell r="D458" t="str">
            <v>9111</v>
          </cell>
        </row>
        <row r="459">
          <cell r="D459" t="str">
            <v>9199</v>
          </cell>
        </row>
        <row r="460">
          <cell r="D460" t="str">
            <v>9202</v>
          </cell>
        </row>
        <row r="461">
          <cell r="D461" t="str">
            <v>9220</v>
          </cell>
        </row>
        <row r="462">
          <cell r="D462" t="str">
            <v>9305</v>
          </cell>
        </row>
        <row r="463">
          <cell r="D463" t="str">
            <v>9315</v>
          </cell>
        </row>
        <row r="464">
          <cell r="D464" t="str">
            <v>9340</v>
          </cell>
        </row>
        <row r="465">
          <cell r="D465" t="str">
            <v>9895</v>
          </cell>
        </row>
        <row r="466">
          <cell r="D466" t="str">
            <v>EEEE</v>
          </cell>
        </row>
        <row r="467">
          <cell r="D467" t="str">
            <v>FFFF</v>
          </cell>
        </row>
        <row r="468">
          <cell r="D468" t="str">
            <v>GGGG</v>
          </cell>
        </row>
        <row r="469">
          <cell r="D469" t="str">
            <v>T001</v>
          </cell>
        </row>
        <row r="470">
          <cell r="D470" t="str">
            <v>T002</v>
          </cell>
        </row>
        <row r="471">
          <cell r="D471" t="str">
            <v>T093</v>
          </cell>
        </row>
        <row r="472">
          <cell r="D472" t="str">
            <v>T104</v>
          </cell>
        </row>
        <row r="473">
          <cell r="D473" t="str">
            <v>T105</v>
          </cell>
        </row>
        <row r="474">
          <cell r="D474" t="str">
            <v>T106</v>
          </cell>
        </row>
        <row r="475">
          <cell r="D475" t="str">
            <v>T107</v>
          </cell>
        </row>
        <row r="476">
          <cell r="D476" t="str">
            <v>T109</v>
          </cell>
        </row>
        <row r="477">
          <cell r="D477" t="str">
            <v>T110</v>
          </cell>
        </row>
        <row r="478">
          <cell r="D478" t="str">
            <v>T121</v>
          </cell>
        </row>
        <row r="479">
          <cell r="D479" t="str">
            <v>T122</v>
          </cell>
        </row>
        <row r="480">
          <cell r="D480" t="str">
            <v>T129</v>
          </cell>
        </row>
        <row r="481">
          <cell r="D481" t="str">
            <v>T132</v>
          </cell>
        </row>
        <row r="482">
          <cell r="D482" t="str">
            <v>T133</v>
          </cell>
        </row>
        <row r="483">
          <cell r="D483" t="str">
            <v>T134</v>
          </cell>
        </row>
        <row r="484">
          <cell r="D484" t="str">
            <v>T146</v>
          </cell>
        </row>
        <row r="485">
          <cell r="D485" t="str">
            <v>T148</v>
          </cell>
        </row>
        <row r="486">
          <cell r="D486" t="str">
            <v>T149</v>
          </cell>
        </row>
        <row r="487">
          <cell r="D487" t="str">
            <v>T727</v>
          </cell>
        </row>
        <row r="488">
          <cell r="D488" t="str">
            <v>T773</v>
          </cell>
        </row>
        <row r="489">
          <cell r="D489" t="str">
            <v>T774</v>
          </cell>
        </row>
        <row r="490">
          <cell r="D490" t="str">
            <v>T792</v>
          </cell>
        </row>
        <row r="491">
          <cell r="D491" t="str">
            <v>T870</v>
          </cell>
        </row>
        <row r="492">
          <cell r="D492" t="str">
            <v>T875</v>
          </cell>
        </row>
        <row r="493">
          <cell r="D493" t="str">
            <v>T876</v>
          </cell>
        </row>
        <row r="494">
          <cell r="D494" t="str">
            <v>T943</v>
          </cell>
        </row>
        <row r="495">
          <cell r="D495" t="str">
            <v>ANC</v>
          </cell>
        </row>
        <row r="496">
          <cell r="D496" t="str">
            <v>ACFC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-PL"/>
      <sheetName val="PL Gropuings"/>
      <sheetName val="P&amp;L &amp; Sch. 9-13"/>
      <sheetName val="TB-BS"/>
      <sheetName val="BS Groupings"/>
      <sheetName val="BS"/>
      <sheetName val="BS Schedule 1-4"/>
      <sheetName val="BS Sch. 5"/>
      <sheetName val="BS Schedule 6-8"/>
      <sheetName val="Gen. Business Profile"/>
      <sheetName val="Assumpt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00059"/>
      <sheetName val="AG00060"/>
      <sheetName val="AG00061"/>
      <sheetName val="AG00062"/>
      <sheetName val="AG00063"/>
      <sheetName val="AG00064"/>
      <sheetName val="AG00065"/>
      <sheetName val="BS Schedule 1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Names"/>
      <sheetName val="Budget Top Sheet"/>
      <sheetName val="Budget Variance"/>
      <sheetName val="Adjustment"/>
      <sheetName val="Cost Code Report"/>
      <sheetName val="Summary "/>
      <sheetName val="CC Expenses"/>
      <sheetName val="PNL Cost Code Wise"/>
      <sheetName val="Prepaid Exp 21-22"/>
      <sheetName val="AY 20-21"/>
      <sheetName val="SOET"/>
      <sheetName val="SOL"/>
      <sheetName val="SOM"/>
      <sheetName val="DSW"/>
      <sheetName val="SOM-Executive"/>
      <sheetName val="Admin Maint"/>
      <sheetName val="Admin-Security"/>
      <sheetName val="Admin-Facility"/>
      <sheetName val="Human Resource"/>
      <sheetName val="Admission-Outreach"/>
      <sheetName val="Admission-UG"/>
      <sheetName val="Admission-PG"/>
      <sheetName val="Marketing"/>
      <sheetName val="Registrar"/>
      <sheetName val="Research"/>
      <sheetName val="IT"/>
      <sheetName val="CGDC"/>
      <sheetName val="Examination"/>
      <sheetName val="Education Quality"/>
      <sheetName val="Purchase"/>
      <sheetName val="VC Office"/>
      <sheetName val="Finance"/>
      <sheetName val="Library"/>
      <sheetName val="I2E"/>
      <sheetName val="Admin-H.O."/>
      <sheetName val="D.O."/>
      <sheetName val="Sports"/>
      <sheetName val="Legal"/>
      <sheetName val="Hero Fincorp"/>
      <sheetName val="WIL"/>
      <sheetName val="CSR"/>
      <sheetName val="CAMD and Other Lab"/>
      <sheetName val="Strategic Initiative"/>
      <sheetName val="Admin-Hostel"/>
      <sheetName val="Stores"/>
      <sheetName val="President Office"/>
      <sheetName val="Budgeted vs Actual Exp Jun'21-J"/>
    </sheetNames>
    <sheetDataSet>
      <sheetData sheetId="0">
        <row r="2">
          <cell r="F2" t="str">
            <v>ADMIN - MAINTENANCE</v>
          </cell>
        </row>
        <row r="3">
          <cell r="F3" t="str">
            <v>ADMIN- HO</v>
          </cell>
        </row>
        <row r="4">
          <cell r="F4" t="str">
            <v>ADMIN- HOSTEL</v>
          </cell>
        </row>
        <row r="5">
          <cell r="F5" t="str">
            <v>ADMIN-DSW</v>
          </cell>
        </row>
        <row r="6">
          <cell r="F6" t="str">
            <v>ADMIN-FACILITY</v>
          </cell>
        </row>
        <row r="7">
          <cell r="F7" t="str">
            <v>ADMIN-H.O</v>
          </cell>
        </row>
        <row r="8">
          <cell r="F8" t="str">
            <v>ADMIN-SECURITY</v>
          </cell>
        </row>
        <row r="9">
          <cell r="F9" t="str">
            <v>ADMISSION-OUTREACH</v>
          </cell>
        </row>
        <row r="10">
          <cell r="F10" t="str">
            <v>ADMISSIONS-PG</v>
          </cell>
        </row>
        <row r="11">
          <cell r="F11" t="str">
            <v>ADMISSIONS-UG</v>
          </cell>
        </row>
        <row r="12">
          <cell r="F12" t="str">
            <v>CAMD and Other Lab</v>
          </cell>
        </row>
        <row r="13">
          <cell r="F13" t="str">
            <v>Centre for Innovation &amp; I2E</v>
          </cell>
        </row>
        <row r="14">
          <cell r="F14" t="str">
            <v xml:space="preserve">CGDC </v>
          </cell>
        </row>
        <row r="15">
          <cell r="F15" t="str">
            <v>CSR</v>
          </cell>
        </row>
        <row r="16">
          <cell r="F16" t="str">
            <v>Dean  Research Budget</v>
          </cell>
        </row>
        <row r="17">
          <cell r="F17" t="str">
            <v>Development Office &amp; Alumni Relations</v>
          </cell>
        </row>
        <row r="18">
          <cell r="F18" t="str">
            <v>Education Quality/IQAC</v>
          </cell>
        </row>
        <row r="19">
          <cell r="F19" t="str">
            <v>EXAMINATION</v>
          </cell>
        </row>
        <row r="20">
          <cell r="F20" t="str">
            <v>FINANCE AND ACCOUNTS</v>
          </cell>
        </row>
        <row r="21">
          <cell r="F21" t="str">
            <v>Hero Fincorp - Ivy League</v>
          </cell>
        </row>
        <row r="22">
          <cell r="F22" t="str">
            <v>HUMAN RESOURCES</v>
          </cell>
        </row>
        <row r="23">
          <cell r="F23" t="str">
            <v>INFORMATION TECHNOLOGY (IT)</v>
          </cell>
        </row>
        <row r="24">
          <cell r="F24" t="str">
            <v>Legal and Propessional Exp.-HO</v>
          </cell>
        </row>
        <row r="25">
          <cell r="F25" t="str">
            <v>LIBRARY</v>
          </cell>
        </row>
        <row r="26">
          <cell r="F26" t="str">
            <v>MARKETING</v>
          </cell>
        </row>
        <row r="27">
          <cell r="F27" t="str">
            <v>President Office</v>
          </cell>
        </row>
        <row r="28">
          <cell r="F28" t="str">
            <v>PURCHASES</v>
          </cell>
        </row>
        <row r="29">
          <cell r="F29" t="str">
            <v>REGISTRAR OFFICE</v>
          </cell>
        </row>
        <row r="30">
          <cell r="F30" t="str">
            <v>School of Engineering</v>
          </cell>
        </row>
        <row r="31">
          <cell r="F31" t="str">
            <v>School of Law</v>
          </cell>
        </row>
        <row r="32">
          <cell r="F32" t="str">
            <v>School Of Management</v>
          </cell>
        </row>
        <row r="33">
          <cell r="F33" t="str">
            <v>SOM-EXECUTIVE PROGRAM</v>
          </cell>
        </row>
        <row r="34">
          <cell r="F34" t="str">
            <v>SPORTS</v>
          </cell>
        </row>
        <row r="35">
          <cell r="F35" t="str">
            <v>STORES</v>
          </cell>
        </row>
        <row r="36">
          <cell r="F36" t="str">
            <v>Strategic Initiative</v>
          </cell>
        </row>
        <row r="37">
          <cell r="F37" t="str">
            <v>Total</v>
          </cell>
        </row>
        <row r="38">
          <cell r="F38" t="str">
            <v>VC OFFICE</v>
          </cell>
        </row>
        <row r="39">
          <cell r="F39" t="str">
            <v>Women Ledership Program (WILL)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C1" t="str">
            <v>ADMIN-FACILITY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ducation Fair Survey"/>
      <sheetName val="MBA No Dues"/>
      <sheetName val="Sheet4"/>
      <sheetName val="Regn No. Master"/>
      <sheetName val="Summary"/>
      <sheetName val="Scholarship Details"/>
      <sheetName val="B.Tech IInd Sem"/>
      <sheetName val="amit"/>
      <sheetName val="2015 Batch Master Final"/>
      <sheetName val="B.Tech IIIrd Sem"/>
      <sheetName val="B.Tech IVth Sem"/>
      <sheetName val="Widhrwal"/>
      <sheetName val="summery"/>
      <sheetName val="BBA&amp; B.COM IIIrd Sem"/>
      <sheetName val="BBA&amp; B.COM IVth Sem"/>
      <sheetName val="Late Fee July16"/>
      <sheetName val="Active Student 2015 Batch4sem"/>
      <sheetName val="MBA IVth Sem"/>
      <sheetName val="MBA IIIrd Sem"/>
      <sheetName val="BBA&amp; B.COM IInd Sem"/>
      <sheetName val="MBA IInd Sem"/>
      <sheetName val="Electricity Nov15-Apr16"/>
      <sheetName val="MBA Hero 2015-17 List"/>
      <sheetName val="Scholarship"/>
      <sheetName val="Sheet3"/>
    </sheetNames>
    <sheetDataSet>
      <sheetData sheetId="0"/>
      <sheetData sheetId="1"/>
      <sheetData sheetId="2">
        <row r="10">
          <cell r="A10" t="str">
            <v>MBA(BA)</v>
          </cell>
        </row>
        <row r="11">
          <cell r="A11" t="str">
            <v>MBA(A&amp;F)</v>
          </cell>
        </row>
        <row r="12">
          <cell r="A12" t="str">
            <v>MBA</v>
          </cell>
        </row>
        <row r="13">
          <cell r="A13" t="str">
            <v>Btech</v>
          </cell>
        </row>
        <row r="14">
          <cell r="A14" t="str">
            <v>BBA</v>
          </cell>
        </row>
        <row r="15">
          <cell r="A15" t="str">
            <v>BBA(KPMG)</v>
          </cell>
        </row>
        <row r="16">
          <cell r="A16" t="str">
            <v>Bcom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Single Occupancy Room- Tower</v>
          </cell>
          <cell r="D1" t="str">
            <v>CS</v>
          </cell>
        </row>
        <row r="2">
          <cell r="A2" t="str">
            <v>Double Occupancy Room - Tower</v>
          </cell>
          <cell r="D2" t="str">
            <v>CSE</v>
          </cell>
        </row>
        <row r="3">
          <cell r="A3" t="str">
            <v>Triple Occupancy Room - Tower</v>
          </cell>
          <cell r="D3" t="str">
            <v>ME</v>
          </cell>
        </row>
        <row r="4">
          <cell r="A4" t="str">
            <v>Single Occupancy Room - Apartment</v>
          </cell>
          <cell r="D4" t="str">
            <v>ECE</v>
          </cell>
        </row>
        <row r="5">
          <cell r="A5" t="str">
            <v>Double Occupancy Room - Apartment</v>
          </cell>
          <cell r="D5" t="str">
            <v>EEE</v>
          </cell>
        </row>
        <row r="6">
          <cell r="D6" t="str">
            <v>Civil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_Listing"/>
    </sheetNames>
    <sheetDataSet>
      <sheetData sheetId="0">
        <row r="1">
          <cell r="I1" t="str">
            <v>DR</v>
          </cell>
        </row>
        <row r="2">
          <cell r="I2" t="str">
            <v>CR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92 cc CVT trans"/>
      <sheetName val="COMMON ENGINE PARTS (GEN2)"/>
      <sheetName val="CVT ENGINE PARTS (GEN2)"/>
      <sheetName val="Module1"/>
      <sheetName val="info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&quot;D&quot;  TMP (2)"/>
      <sheetName val="SCH &quot;D&quot;  TMP"/>
      <sheetName val="REVALUATION"/>
      <sheetName val="SCH &quot;D&quot; "/>
      <sheetName val="PURCHASE"/>
      <sheetName val="SALE"/>
      <sheetName val="Sheet1"/>
      <sheetName val="depfeb7"/>
      <sheetName val="Furniture_Master"/>
      <sheetName val="MV-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ASSET_NUMBER</v>
          </cell>
          <cell r="B1" t="str">
            <v>DESCRIPTION</v>
          </cell>
        </row>
        <row r="2">
          <cell r="A2">
            <v>100001</v>
          </cell>
          <cell r="B2" t="str">
            <v>PRINTER (PANASONIC)</v>
          </cell>
        </row>
        <row r="3">
          <cell r="A3">
            <v>100002</v>
          </cell>
          <cell r="B3" t="str">
            <v>PRINTER -EPSON</v>
          </cell>
        </row>
        <row r="4">
          <cell r="A4">
            <v>100003</v>
          </cell>
          <cell r="B4" t="str">
            <v>STORAGE UNIT</v>
          </cell>
        </row>
        <row r="5">
          <cell r="A5">
            <v>100004</v>
          </cell>
          <cell r="B5" t="str">
            <v>TABLE</v>
          </cell>
        </row>
        <row r="6">
          <cell r="A6">
            <v>100005</v>
          </cell>
          <cell r="B6" t="str">
            <v>TABLE</v>
          </cell>
        </row>
        <row r="7">
          <cell r="A7">
            <v>100006</v>
          </cell>
          <cell r="B7" t="str">
            <v>TABLE</v>
          </cell>
        </row>
        <row r="8">
          <cell r="A8">
            <v>100007</v>
          </cell>
          <cell r="B8" t="str">
            <v>TABLE</v>
          </cell>
        </row>
        <row r="9">
          <cell r="A9">
            <v>100008</v>
          </cell>
          <cell r="B9" t="str">
            <v>TABLE</v>
          </cell>
        </row>
        <row r="10">
          <cell r="A10">
            <v>100009</v>
          </cell>
          <cell r="B10" t="str">
            <v>TABLE</v>
          </cell>
        </row>
        <row r="11">
          <cell r="A11">
            <v>100010</v>
          </cell>
          <cell r="B11" t="str">
            <v>TABLE</v>
          </cell>
        </row>
        <row r="12">
          <cell r="A12">
            <v>100011</v>
          </cell>
          <cell r="B12" t="str">
            <v>TABLE</v>
          </cell>
        </row>
        <row r="13">
          <cell r="A13">
            <v>100012</v>
          </cell>
          <cell r="B13" t="str">
            <v>TABLE</v>
          </cell>
        </row>
        <row r="14">
          <cell r="A14">
            <v>100013</v>
          </cell>
          <cell r="B14" t="str">
            <v>TABLE</v>
          </cell>
        </row>
        <row r="15">
          <cell r="A15">
            <v>100014</v>
          </cell>
          <cell r="B15" t="str">
            <v>TABLE</v>
          </cell>
        </row>
        <row r="16">
          <cell r="A16">
            <v>100015</v>
          </cell>
          <cell r="B16" t="str">
            <v>TABLE</v>
          </cell>
        </row>
        <row r="17">
          <cell r="A17">
            <v>100016</v>
          </cell>
          <cell r="B17" t="str">
            <v>TABLE</v>
          </cell>
        </row>
        <row r="18">
          <cell r="A18">
            <v>100017</v>
          </cell>
          <cell r="B18" t="str">
            <v>TABLE</v>
          </cell>
        </row>
        <row r="19">
          <cell r="A19">
            <v>100018</v>
          </cell>
          <cell r="B19" t="str">
            <v>TABLE</v>
          </cell>
        </row>
        <row r="20">
          <cell r="A20">
            <v>100019</v>
          </cell>
          <cell r="B20" t="str">
            <v>TABLE</v>
          </cell>
        </row>
        <row r="21">
          <cell r="A21">
            <v>100020</v>
          </cell>
          <cell r="B21" t="str">
            <v>TABLE</v>
          </cell>
        </row>
        <row r="22">
          <cell r="A22">
            <v>100021</v>
          </cell>
          <cell r="B22" t="str">
            <v>BOTTOM DRAWER UNIT</v>
          </cell>
        </row>
        <row r="23">
          <cell r="A23">
            <v>100022</v>
          </cell>
          <cell r="B23" t="str">
            <v>WOODEN SIDE RACKS</v>
          </cell>
        </row>
        <row r="24">
          <cell r="A24">
            <v>100023</v>
          </cell>
          <cell r="B24" t="str">
            <v>TELEPHONE</v>
          </cell>
        </row>
        <row r="25">
          <cell r="A25">
            <v>100024</v>
          </cell>
          <cell r="B25" t="str">
            <v>TELEPHONE</v>
          </cell>
        </row>
        <row r="26">
          <cell r="A26">
            <v>100025</v>
          </cell>
          <cell r="B26" t="str">
            <v>TELEPHONE</v>
          </cell>
        </row>
        <row r="27">
          <cell r="A27">
            <v>100026</v>
          </cell>
          <cell r="B27" t="str">
            <v>TELEPHONE</v>
          </cell>
        </row>
        <row r="28">
          <cell r="A28">
            <v>100027</v>
          </cell>
          <cell r="B28" t="str">
            <v>TELEPHONE</v>
          </cell>
        </row>
        <row r="29">
          <cell r="A29">
            <v>100028</v>
          </cell>
          <cell r="B29" t="str">
            <v>TELEPHONE</v>
          </cell>
        </row>
        <row r="30">
          <cell r="A30">
            <v>100029</v>
          </cell>
          <cell r="B30" t="str">
            <v>TELEPHONE</v>
          </cell>
        </row>
        <row r="31">
          <cell r="A31">
            <v>100030</v>
          </cell>
          <cell r="B31" t="str">
            <v>TELEPHONE</v>
          </cell>
        </row>
        <row r="32">
          <cell r="A32">
            <v>100031</v>
          </cell>
          <cell r="B32" t="str">
            <v>TELEPHONE</v>
          </cell>
        </row>
        <row r="33">
          <cell r="A33">
            <v>100032</v>
          </cell>
          <cell r="B33" t="str">
            <v>COMPAQ-ARMADA\RAKESH SAMKARIA</v>
          </cell>
        </row>
        <row r="34">
          <cell r="A34">
            <v>100033</v>
          </cell>
          <cell r="B34" t="str">
            <v>CLASSIC PHONES</v>
          </cell>
        </row>
        <row r="35">
          <cell r="A35">
            <v>100034</v>
          </cell>
          <cell r="B35" t="str">
            <v>HP DESKJET</v>
          </cell>
        </row>
        <row r="36">
          <cell r="A36">
            <v>100035</v>
          </cell>
          <cell r="B36" t="str">
            <v>CHAIR</v>
          </cell>
        </row>
        <row r="37">
          <cell r="A37">
            <v>100036</v>
          </cell>
          <cell r="B37" t="str">
            <v>CHAIR</v>
          </cell>
        </row>
        <row r="38">
          <cell r="A38">
            <v>100037</v>
          </cell>
          <cell r="B38" t="str">
            <v>CHAIR</v>
          </cell>
        </row>
        <row r="39">
          <cell r="A39">
            <v>100038</v>
          </cell>
          <cell r="B39" t="str">
            <v>CHAIR</v>
          </cell>
        </row>
        <row r="40">
          <cell r="A40">
            <v>100039</v>
          </cell>
          <cell r="B40" t="str">
            <v>CHAIR</v>
          </cell>
        </row>
        <row r="41">
          <cell r="A41">
            <v>100040</v>
          </cell>
          <cell r="B41" t="str">
            <v>CHAIR</v>
          </cell>
        </row>
        <row r="42">
          <cell r="A42">
            <v>100041</v>
          </cell>
          <cell r="B42" t="str">
            <v>CHAIR</v>
          </cell>
        </row>
        <row r="43">
          <cell r="A43">
            <v>100042</v>
          </cell>
          <cell r="B43" t="str">
            <v>CHAIR</v>
          </cell>
        </row>
        <row r="44">
          <cell r="A44">
            <v>100043</v>
          </cell>
          <cell r="B44" t="str">
            <v>CHAIR</v>
          </cell>
        </row>
        <row r="45">
          <cell r="A45">
            <v>100044</v>
          </cell>
          <cell r="B45" t="str">
            <v>CHAIR</v>
          </cell>
        </row>
        <row r="46">
          <cell r="A46">
            <v>100045</v>
          </cell>
          <cell r="B46" t="str">
            <v>CHAIR</v>
          </cell>
        </row>
        <row r="47">
          <cell r="A47">
            <v>100046</v>
          </cell>
          <cell r="B47" t="str">
            <v>CHAIR</v>
          </cell>
        </row>
        <row r="48">
          <cell r="A48">
            <v>100047</v>
          </cell>
          <cell r="B48" t="str">
            <v>CHAIR</v>
          </cell>
        </row>
        <row r="49">
          <cell r="A49">
            <v>100048</v>
          </cell>
          <cell r="B49" t="str">
            <v>CHAIR</v>
          </cell>
        </row>
        <row r="50">
          <cell r="A50">
            <v>100049</v>
          </cell>
          <cell r="B50" t="str">
            <v>CHAIR</v>
          </cell>
        </row>
        <row r="51">
          <cell r="A51">
            <v>100050</v>
          </cell>
          <cell r="B51" t="str">
            <v>TABLE</v>
          </cell>
        </row>
        <row r="52">
          <cell r="A52">
            <v>100051</v>
          </cell>
          <cell r="B52" t="str">
            <v>TABLE</v>
          </cell>
        </row>
        <row r="53">
          <cell r="A53">
            <v>100052</v>
          </cell>
          <cell r="B53" t="str">
            <v>CORDLESS-DEL</v>
          </cell>
        </row>
        <row r="54">
          <cell r="A54">
            <v>100053</v>
          </cell>
          <cell r="B54" t="str">
            <v>COMPUTER (COMPAQ)</v>
          </cell>
        </row>
        <row r="55">
          <cell r="A55">
            <v>100054</v>
          </cell>
          <cell r="B55" t="str">
            <v>COMPUTER-COMPAQ</v>
          </cell>
        </row>
        <row r="56">
          <cell r="A56">
            <v>100055</v>
          </cell>
          <cell r="B56" t="str">
            <v>COMPUTER-COMPAQ</v>
          </cell>
        </row>
        <row r="57">
          <cell r="A57">
            <v>100056</v>
          </cell>
          <cell r="B57" t="str">
            <v>COMPUTER-COMPAQ</v>
          </cell>
        </row>
        <row r="58">
          <cell r="A58">
            <v>100057</v>
          </cell>
          <cell r="B58" t="str">
            <v>COMPUTER-COMPAQ</v>
          </cell>
        </row>
        <row r="59">
          <cell r="A59">
            <v>100058</v>
          </cell>
          <cell r="B59" t="str">
            <v>COMPUTER-COMPAQ</v>
          </cell>
        </row>
        <row r="60">
          <cell r="A60">
            <v>100059</v>
          </cell>
          <cell r="B60" t="str">
            <v>COMPUTER-COMPAQ</v>
          </cell>
        </row>
        <row r="61">
          <cell r="A61">
            <v>100060</v>
          </cell>
          <cell r="B61" t="str">
            <v>COMPUTER-COMPAQ</v>
          </cell>
        </row>
        <row r="62">
          <cell r="A62">
            <v>100061</v>
          </cell>
          <cell r="B62" t="str">
            <v>COMPUTER-COMPAQ</v>
          </cell>
        </row>
        <row r="63">
          <cell r="A63">
            <v>100062</v>
          </cell>
          <cell r="B63" t="str">
            <v>COMPUTER-COMPAQ</v>
          </cell>
        </row>
        <row r="64">
          <cell r="A64">
            <v>100063</v>
          </cell>
          <cell r="B64" t="str">
            <v>LASER PRINTER-HP-4050N</v>
          </cell>
        </row>
        <row r="65">
          <cell r="A65">
            <v>100064</v>
          </cell>
          <cell r="B65" t="str">
            <v>MONITORS FROM SALORA</v>
          </cell>
        </row>
        <row r="66">
          <cell r="A66">
            <v>100065</v>
          </cell>
          <cell r="B66" t="str">
            <v>COMPUTER LAND V. NO. 722</v>
          </cell>
        </row>
        <row r="67">
          <cell r="A67">
            <v>100066</v>
          </cell>
          <cell r="B67" t="str">
            <v>PC300GL/500/64/13.5</v>
          </cell>
        </row>
        <row r="68">
          <cell r="A68">
            <v>100067</v>
          </cell>
          <cell r="B68" t="str">
            <v>PC300GL/500/64/13.5</v>
          </cell>
        </row>
        <row r="69">
          <cell r="A69">
            <v>100068</v>
          </cell>
          <cell r="B69" t="str">
            <v>PC300GL/500/64/13.5</v>
          </cell>
        </row>
        <row r="70">
          <cell r="A70">
            <v>100069</v>
          </cell>
          <cell r="B70" t="str">
            <v>MODEM</v>
          </cell>
        </row>
        <row r="71">
          <cell r="A71">
            <v>100070</v>
          </cell>
          <cell r="B71" t="str">
            <v>MONITOR</v>
          </cell>
        </row>
        <row r="72">
          <cell r="A72">
            <v>100071</v>
          </cell>
          <cell r="B72" t="str">
            <v>CPU</v>
          </cell>
        </row>
        <row r="73">
          <cell r="A73">
            <v>100072</v>
          </cell>
          <cell r="B73" t="str">
            <v>MONITOR</v>
          </cell>
        </row>
        <row r="74">
          <cell r="A74">
            <v>100073</v>
          </cell>
          <cell r="B74" t="str">
            <v>CPU</v>
          </cell>
        </row>
        <row r="75">
          <cell r="A75">
            <v>100074</v>
          </cell>
          <cell r="B75" t="str">
            <v>MONITOR</v>
          </cell>
        </row>
        <row r="76">
          <cell r="A76">
            <v>100075</v>
          </cell>
          <cell r="B76" t="str">
            <v>CPU</v>
          </cell>
        </row>
        <row r="77">
          <cell r="A77">
            <v>100076</v>
          </cell>
          <cell r="B77" t="str">
            <v>GD-90 R SRIDHARAN</v>
          </cell>
        </row>
        <row r="78">
          <cell r="A78">
            <v>100077</v>
          </cell>
          <cell r="B78" t="str">
            <v>COMPUTER FROM MEI</v>
          </cell>
        </row>
        <row r="79">
          <cell r="A79">
            <v>100078</v>
          </cell>
          <cell r="B79" t="str">
            <v>CASH BOX</v>
          </cell>
        </row>
        <row r="80">
          <cell r="A80">
            <v>100079</v>
          </cell>
          <cell r="B80" t="str">
            <v>CHAIRS</v>
          </cell>
        </row>
        <row r="81">
          <cell r="A81">
            <v>100080</v>
          </cell>
          <cell r="B81" t="str">
            <v>CHAIRS</v>
          </cell>
        </row>
        <row r="82">
          <cell r="A82">
            <v>100081</v>
          </cell>
          <cell r="B82" t="str">
            <v>STORAGE UNITS</v>
          </cell>
        </row>
        <row r="83">
          <cell r="A83">
            <v>100082</v>
          </cell>
          <cell r="B83" t="str">
            <v>STORAGE UNITS</v>
          </cell>
        </row>
        <row r="84">
          <cell r="A84">
            <v>100083</v>
          </cell>
          <cell r="B84" t="str">
            <v>TABLES</v>
          </cell>
        </row>
        <row r="85">
          <cell r="A85">
            <v>100084</v>
          </cell>
          <cell r="B85" t="str">
            <v>TABLES</v>
          </cell>
        </row>
        <row r="86">
          <cell r="A86">
            <v>100085</v>
          </cell>
          <cell r="B86" t="str">
            <v>TATA MODEL T-711</v>
          </cell>
        </row>
        <row r="87">
          <cell r="A87">
            <v>100086</v>
          </cell>
          <cell r="B87" t="str">
            <v>TATA MODEL T-711</v>
          </cell>
        </row>
        <row r="88">
          <cell r="A88">
            <v>100087</v>
          </cell>
          <cell r="B88" t="str">
            <v>FANS 3 NO</v>
          </cell>
        </row>
        <row r="89">
          <cell r="A89">
            <v>100088</v>
          </cell>
          <cell r="B89" t="str">
            <v>6 SLOTTED ANGLE RACKS V.NO.140</v>
          </cell>
        </row>
        <row r="90">
          <cell r="A90">
            <v>100089</v>
          </cell>
          <cell r="B90" t="str">
            <v>MONITOR IBM</v>
          </cell>
        </row>
        <row r="91">
          <cell r="A91">
            <v>100090</v>
          </cell>
          <cell r="B91" t="str">
            <v>CPU IBM</v>
          </cell>
        </row>
        <row r="92">
          <cell r="A92">
            <v>100091</v>
          </cell>
          <cell r="B92" t="str">
            <v>COMPUTER</v>
          </cell>
        </row>
        <row r="93">
          <cell r="A93">
            <v>100092</v>
          </cell>
          <cell r="B93" t="str">
            <v>GEN SET</v>
          </cell>
        </row>
        <row r="94">
          <cell r="A94">
            <v>100093</v>
          </cell>
          <cell r="B94" t="str">
            <v>COMPAQ PROLINEA</v>
          </cell>
        </row>
        <row r="95">
          <cell r="A95">
            <v>100094</v>
          </cell>
          <cell r="B95" t="str">
            <v>STORAGE UNIT</v>
          </cell>
        </row>
        <row r="96">
          <cell r="A96">
            <v>100095</v>
          </cell>
          <cell r="B96" t="str">
            <v>STORAGE UNIT</v>
          </cell>
        </row>
        <row r="97">
          <cell r="A97">
            <v>100096</v>
          </cell>
          <cell r="B97" t="str">
            <v>STORAGE UNIT</v>
          </cell>
        </row>
        <row r="98">
          <cell r="A98">
            <v>100097</v>
          </cell>
          <cell r="B98" t="str">
            <v>STORAGE UNIT</v>
          </cell>
        </row>
        <row r="99">
          <cell r="A99">
            <v>100098</v>
          </cell>
          <cell r="B99" t="str">
            <v>STORAGE UNIT</v>
          </cell>
        </row>
        <row r="100">
          <cell r="A100">
            <v>100099</v>
          </cell>
          <cell r="B100" t="str">
            <v>STORAGE UNIT</v>
          </cell>
        </row>
        <row r="101">
          <cell r="A101">
            <v>100100</v>
          </cell>
          <cell r="B101" t="str">
            <v>STORAGE UNIT</v>
          </cell>
        </row>
        <row r="102">
          <cell r="A102">
            <v>100101</v>
          </cell>
          <cell r="B102" t="str">
            <v>STORAGE UNIT</v>
          </cell>
        </row>
        <row r="103">
          <cell r="A103">
            <v>100102</v>
          </cell>
          <cell r="B103" t="str">
            <v>TABLE</v>
          </cell>
        </row>
        <row r="104">
          <cell r="A104">
            <v>100103</v>
          </cell>
          <cell r="B104" t="str">
            <v>TABLE</v>
          </cell>
        </row>
        <row r="105">
          <cell r="A105">
            <v>100104</v>
          </cell>
          <cell r="B105" t="str">
            <v>TABLE</v>
          </cell>
        </row>
        <row r="106">
          <cell r="A106">
            <v>100105</v>
          </cell>
          <cell r="B106" t="str">
            <v>MARUTI VAN</v>
          </cell>
        </row>
        <row r="107">
          <cell r="A107">
            <v>100106</v>
          </cell>
          <cell r="B107" t="str">
            <v>TABLE</v>
          </cell>
        </row>
        <row r="108">
          <cell r="A108">
            <v>100107</v>
          </cell>
          <cell r="B108" t="str">
            <v>TABLE</v>
          </cell>
        </row>
        <row r="109">
          <cell r="A109">
            <v>100108</v>
          </cell>
          <cell r="B109" t="str">
            <v>TABLE</v>
          </cell>
        </row>
        <row r="110">
          <cell r="A110">
            <v>100109</v>
          </cell>
          <cell r="B110" t="str">
            <v>TABLE</v>
          </cell>
        </row>
        <row r="111">
          <cell r="A111">
            <v>100110</v>
          </cell>
          <cell r="B111" t="str">
            <v>DISPLAY STAND</v>
          </cell>
        </row>
        <row r="112">
          <cell r="A112">
            <v>100111</v>
          </cell>
          <cell r="B112" t="str">
            <v>MARUTI VAN-TRF FM CHD</v>
          </cell>
        </row>
        <row r="113">
          <cell r="A113">
            <v>100112</v>
          </cell>
          <cell r="B113" t="str">
            <v>CHAIRS-DEL</v>
          </cell>
        </row>
        <row r="114">
          <cell r="A114">
            <v>100113</v>
          </cell>
          <cell r="B114" t="str">
            <v>CHAIR-DEL</v>
          </cell>
        </row>
        <row r="115">
          <cell r="A115">
            <v>100114</v>
          </cell>
          <cell r="B115" t="str">
            <v>PUNE-TABLE WITH SIDE DRAWERS</v>
          </cell>
        </row>
        <row r="116">
          <cell r="A116">
            <v>100115</v>
          </cell>
          <cell r="B116" t="str">
            <v>3SET OF1.5 KVA UPS</v>
          </cell>
        </row>
        <row r="117">
          <cell r="A117">
            <v>100116</v>
          </cell>
          <cell r="B117" t="str">
            <v>VOLTAGE STABLIZER-DEL</v>
          </cell>
        </row>
        <row r="118">
          <cell r="A118">
            <v>100117</v>
          </cell>
          <cell r="B118" t="str">
            <v>TABLE/MAD</v>
          </cell>
        </row>
        <row r="119">
          <cell r="A119">
            <v>100118</v>
          </cell>
          <cell r="B119" t="str">
            <v>TABLE/TEAPLY-MAD</v>
          </cell>
        </row>
        <row r="120">
          <cell r="A120">
            <v>100119</v>
          </cell>
          <cell r="B120" t="str">
            <v>G-400 CELLULAR</v>
          </cell>
        </row>
        <row r="121">
          <cell r="A121">
            <v>100120</v>
          </cell>
          <cell r="B121" t="str">
            <v>ALMIRA STORAGE UNITS/HYD</v>
          </cell>
        </row>
        <row r="122">
          <cell r="A122">
            <v>100121</v>
          </cell>
          <cell r="B122" t="str">
            <v>SLOTTED ANGLE RACKS</v>
          </cell>
        </row>
        <row r="123">
          <cell r="A123">
            <v>100122</v>
          </cell>
          <cell r="B123" t="str">
            <v>SLOTTED ANGLES</v>
          </cell>
        </row>
        <row r="124">
          <cell r="A124">
            <v>100123</v>
          </cell>
          <cell r="B124" t="str">
            <v>CHAIR</v>
          </cell>
        </row>
        <row r="125">
          <cell r="A125">
            <v>100124</v>
          </cell>
          <cell r="B125" t="str">
            <v>CHAIR</v>
          </cell>
        </row>
        <row r="126">
          <cell r="A126">
            <v>100125</v>
          </cell>
          <cell r="B126" t="str">
            <v>CHAIR</v>
          </cell>
        </row>
        <row r="127">
          <cell r="A127">
            <v>100126</v>
          </cell>
          <cell r="B127" t="str">
            <v>CHAIR</v>
          </cell>
        </row>
        <row r="128">
          <cell r="A128">
            <v>100127</v>
          </cell>
          <cell r="B128" t="str">
            <v>CHAIR</v>
          </cell>
        </row>
        <row r="129">
          <cell r="A129">
            <v>100128</v>
          </cell>
          <cell r="B129" t="str">
            <v>CHAIR</v>
          </cell>
        </row>
        <row r="130">
          <cell r="A130">
            <v>100129</v>
          </cell>
          <cell r="B130" t="str">
            <v>CHAIR</v>
          </cell>
        </row>
        <row r="131">
          <cell r="A131">
            <v>100130</v>
          </cell>
          <cell r="B131" t="str">
            <v>BACK DROP IN RECEPTION</v>
          </cell>
        </row>
        <row r="132">
          <cell r="A132">
            <v>100131</v>
          </cell>
          <cell r="B132" t="str">
            <v>SLOTTED ANGLE</v>
          </cell>
        </row>
        <row r="133">
          <cell r="A133">
            <v>100132</v>
          </cell>
          <cell r="B133" t="str">
            <v>SLOTTED ANGLE</v>
          </cell>
        </row>
        <row r="134">
          <cell r="A134">
            <v>100133</v>
          </cell>
          <cell r="B134" t="str">
            <v>SLOTTED ANGLE</v>
          </cell>
        </row>
        <row r="135">
          <cell r="A135">
            <v>100134</v>
          </cell>
          <cell r="B135" t="str">
            <v>SLOTTED ANGLE</v>
          </cell>
        </row>
        <row r="136">
          <cell r="A136">
            <v>100135</v>
          </cell>
          <cell r="B136" t="str">
            <v>TABLE</v>
          </cell>
        </row>
        <row r="137">
          <cell r="A137">
            <v>100136</v>
          </cell>
          <cell r="B137" t="str">
            <v>TABLE</v>
          </cell>
        </row>
        <row r="138">
          <cell r="A138">
            <v>100137</v>
          </cell>
          <cell r="B138" t="str">
            <v>PANABOARD</v>
          </cell>
        </row>
        <row r="139">
          <cell r="A139">
            <v>100138</v>
          </cell>
          <cell r="B139" t="str">
            <v>INTERIORS AT V.TOWER 9TH FLOOR</v>
          </cell>
        </row>
        <row r="140">
          <cell r="A140">
            <v>100139</v>
          </cell>
          <cell r="B140" t="str">
            <v>CIELO CAR - 6817</v>
          </cell>
        </row>
        <row r="141">
          <cell r="A141">
            <v>100140</v>
          </cell>
          <cell r="B141" t="str">
            <v>DL 3 CJ 4944  OPEL ASTRA</v>
          </cell>
        </row>
        <row r="142">
          <cell r="A142">
            <v>100141</v>
          </cell>
          <cell r="B142" t="str">
            <v>GENSET</v>
          </cell>
        </row>
        <row r="143">
          <cell r="A143">
            <v>100142</v>
          </cell>
          <cell r="B143" t="str">
            <v>PANASONIC FAX UF-V60</v>
          </cell>
        </row>
        <row r="144">
          <cell r="A144">
            <v>100143</v>
          </cell>
          <cell r="B144" t="str">
            <v>MACHINE NO. A-3614110528  INSTALLATION</v>
          </cell>
        </row>
        <row r="145">
          <cell r="A145">
            <v>100144</v>
          </cell>
          <cell r="B145" t="str">
            <v>RPG RICOH AUTOMATIC PLAIN PAPER</v>
          </cell>
        </row>
        <row r="146">
          <cell r="A146">
            <v>100145</v>
          </cell>
          <cell r="B146" t="str">
            <v>SHRI RAM HONDA</v>
          </cell>
        </row>
        <row r="147">
          <cell r="A147">
            <v>100146</v>
          </cell>
          <cell r="B147" t="str">
            <v>PUSH BUTTON TELEPHONE</v>
          </cell>
        </row>
        <row r="148">
          <cell r="A148">
            <v>100147</v>
          </cell>
          <cell r="B148" t="str">
            <v>5 KVA STABLIZER</v>
          </cell>
        </row>
        <row r="149">
          <cell r="A149">
            <v>100148</v>
          </cell>
          <cell r="B149" t="str">
            <v>5 KVA STABLIZER</v>
          </cell>
        </row>
        <row r="150">
          <cell r="A150">
            <v>100149</v>
          </cell>
          <cell r="B150" t="str">
            <v>SOFA SET</v>
          </cell>
        </row>
        <row r="151">
          <cell r="A151">
            <v>100150</v>
          </cell>
          <cell r="B151" t="str">
            <v>SOFA SET</v>
          </cell>
        </row>
        <row r="152">
          <cell r="A152">
            <v>100151</v>
          </cell>
          <cell r="B152" t="str">
            <v>FITINGS IN PANTRY</v>
          </cell>
        </row>
        <row r="153">
          <cell r="A153">
            <v>100152</v>
          </cell>
          <cell r="B153" t="str">
            <v>STORAGE UNITS</v>
          </cell>
        </row>
        <row r="154">
          <cell r="A154">
            <v>100153</v>
          </cell>
          <cell r="B154" t="str">
            <v>STORAGE UNITS</v>
          </cell>
        </row>
        <row r="155">
          <cell r="A155">
            <v>100154</v>
          </cell>
          <cell r="B155" t="str">
            <v>TABLE</v>
          </cell>
        </row>
        <row r="156">
          <cell r="A156">
            <v>100155</v>
          </cell>
          <cell r="B156" t="str">
            <v>GLASS TEAPOY</v>
          </cell>
        </row>
        <row r="157">
          <cell r="A157">
            <v>100156</v>
          </cell>
          <cell r="B157" t="str">
            <v>6 SLOTTED ANGLE RACKS V.NO.140</v>
          </cell>
        </row>
        <row r="158">
          <cell r="A158">
            <v>100157</v>
          </cell>
          <cell r="B158" t="str">
            <v>TELEPHONE</v>
          </cell>
        </row>
        <row r="159">
          <cell r="A159">
            <v>100158</v>
          </cell>
          <cell r="B159" t="str">
            <v>GENSET/ TANI</v>
          </cell>
        </row>
        <row r="160">
          <cell r="A160">
            <v>100159</v>
          </cell>
          <cell r="B160" t="str">
            <v>GENSET/HASHIMOTO</v>
          </cell>
        </row>
        <row r="161">
          <cell r="A161">
            <v>100160</v>
          </cell>
          <cell r="B161" t="str">
            <v>WASHING MACHINE/ TANI</v>
          </cell>
        </row>
        <row r="162">
          <cell r="A162">
            <v>100161</v>
          </cell>
          <cell r="B162" t="str">
            <v>STABLIZER/ HASHIMOTO</v>
          </cell>
        </row>
        <row r="163">
          <cell r="A163">
            <v>100162</v>
          </cell>
          <cell r="B163" t="str">
            <v>STABLIZER/ HASHIMOTO</v>
          </cell>
        </row>
        <row r="164">
          <cell r="A164">
            <v>100163</v>
          </cell>
          <cell r="B164" t="str">
            <v>STABLIZER/ HASHIMOTO</v>
          </cell>
        </row>
        <row r="165">
          <cell r="A165">
            <v>100164</v>
          </cell>
          <cell r="B165" t="str">
            <v>SOFA SET/OGISHIMA</v>
          </cell>
        </row>
        <row r="166">
          <cell r="A166">
            <v>100165</v>
          </cell>
          <cell r="B166" t="str">
            <v>SOFA SET/OGISHIMA</v>
          </cell>
        </row>
        <row r="167">
          <cell r="A167">
            <v>100166</v>
          </cell>
          <cell r="B167" t="str">
            <v>SOFA SET/HASHIMOTO</v>
          </cell>
        </row>
        <row r="168">
          <cell r="A168">
            <v>100167</v>
          </cell>
          <cell r="B168" t="str">
            <v>REFRIGERATOR/OISHI</v>
          </cell>
        </row>
        <row r="169">
          <cell r="A169">
            <v>100168</v>
          </cell>
          <cell r="B169" t="str">
            <v>CTV/ TANI</v>
          </cell>
        </row>
        <row r="170">
          <cell r="A170">
            <v>100169</v>
          </cell>
          <cell r="B170" t="str">
            <v>SOFA 3 SEATER/TANI</v>
          </cell>
        </row>
        <row r="171">
          <cell r="A171">
            <v>100170</v>
          </cell>
          <cell r="B171" t="str">
            <v>SOFA 2 SEATER/TANI</v>
          </cell>
        </row>
        <row r="172">
          <cell r="A172">
            <v>100171</v>
          </cell>
          <cell r="B172" t="str">
            <v>CENTRE TABLE/TANI</v>
          </cell>
        </row>
        <row r="173">
          <cell r="A173">
            <v>100172</v>
          </cell>
          <cell r="B173" t="str">
            <v>CABINET/OISHI</v>
          </cell>
        </row>
        <row r="174">
          <cell r="A174">
            <v>100173</v>
          </cell>
          <cell r="B174" t="str">
            <v>CONSOLE TABLE/HASHIMOTO</v>
          </cell>
        </row>
        <row r="175">
          <cell r="A175">
            <v>100174</v>
          </cell>
          <cell r="B175" t="str">
            <v>SINGLE BED WITH MATRESSES-TANI</v>
          </cell>
        </row>
        <row r="176">
          <cell r="A176">
            <v>100175</v>
          </cell>
          <cell r="B176" t="str">
            <v>SINGLE BED WITH MATTRESSES-TANI</v>
          </cell>
        </row>
        <row r="177">
          <cell r="A177">
            <v>100176</v>
          </cell>
          <cell r="B177" t="str">
            <v>WOODEN TABLE RACK TYPE-OGISHIMA</v>
          </cell>
        </row>
        <row r="178">
          <cell r="A178">
            <v>100177</v>
          </cell>
          <cell r="B178" t="str">
            <v>STUDY TABLE-TANI</v>
          </cell>
        </row>
        <row r="179">
          <cell r="A179">
            <v>100178</v>
          </cell>
          <cell r="B179" t="str">
            <v>SOFA 3 SEATER-HASHIMOTO</v>
          </cell>
        </row>
        <row r="180">
          <cell r="A180">
            <v>100179</v>
          </cell>
          <cell r="B180" t="str">
            <v>TV PANASONIC-HASHIMOTO</v>
          </cell>
        </row>
        <row r="181">
          <cell r="A181">
            <v>100180</v>
          </cell>
          <cell r="B181" t="str">
            <v>DEEP FREEZER-KADONO</v>
          </cell>
        </row>
        <row r="182">
          <cell r="A182">
            <v>100181</v>
          </cell>
          <cell r="B182" t="str">
            <v>ONE SOFA SET/HASHIMOTO</v>
          </cell>
        </row>
        <row r="183">
          <cell r="A183">
            <v>100182</v>
          </cell>
          <cell r="B183" t="str">
            <v>ONE DINNING TABLE WITH SIX CHAIRS/HASHIMOTO</v>
          </cell>
        </row>
        <row r="184">
          <cell r="A184">
            <v>100183</v>
          </cell>
          <cell r="B184" t="str">
            <v>HASHI/ MEDIUM CHAIR</v>
          </cell>
        </row>
        <row r="185">
          <cell r="A185">
            <v>100184</v>
          </cell>
          <cell r="B185" t="str">
            <v>STUDY TABLE/ TANI</v>
          </cell>
        </row>
        <row r="186">
          <cell r="A186">
            <v>100185</v>
          </cell>
          <cell r="B186" t="str">
            <v>STUDY TABLE/ HASHIMOTO</v>
          </cell>
        </row>
        <row r="187">
          <cell r="A187">
            <v>100186</v>
          </cell>
          <cell r="B187" t="str">
            <v>STEREO-MUSIC-TANI</v>
          </cell>
        </row>
        <row r="188">
          <cell r="A188">
            <v>100187</v>
          </cell>
          <cell r="B188" t="str">
            <v>DOUBLE BED/HASHIMOTO</v>
          </cell>
        </row>
        <row r="189">
          <cell r="A189">
            <v>100188</v>
          </cell>
          <cell r="B189" t="str">
            <v>BED/TANI</v>
          </cell>
        </row>
        <row r="190">
          <cell r="A190">
            <v>100189</v>
          </cell>
          <cell r="B190" t="str">
            <v>DINNING TABLE WITH CHAIR/TANI</v>
          </cell>
        </row>
        <row r="191">
          <cell r="A191">
            <v>100190</v>
          </cell>
          <cell r="B191" t="str">
            <v>VCR/TANI</v>
          </cell>
        </row>
        <row r="192">
          <cell r="A192">
            <v>100191</v>
          </cell>
          <cell r="B192" t="str">
            <v>REFREGERATOR-VIDEOCON/OGISHIMA</v>
          </cell>
        </row>
        <row r="193">
          <cell r="A193">
            <v>100192</v>
          </cell>
          <cell r="B193" t="str">
            <v>WOODEN CABINET/HASHIMOTO</v>
          </cell>
        </row>
        <row r="194">
          <cell r="A194">
            <v>100193</v>
          </cell>
          <cell r="B194" t="str">
            <v>STORAGE UNIT</v>
          </cell>
        </row>
        <row r="195">
          <cell r="A195">
            <v>100194</v>
          </cell>
          <cell r="B195" t="str">
            <v>CELLULAR RAJESH VIZ MTAIC(DEL)</v>
          </cell>
        </row>
        <row r="196">
          <cell r="A196">
            <v>100195</v>
          </cell>
          <cell r="B196" t="str">
            <v>CELLULAR P S / KAUSHAL-MTAIC(DEL)</v>
          </cell>
        </row>
        <row r="197">
          <cell r="A197">
            <v>100196</v>
          </cell>
          <cell r="B197" t="str">
            <v>CELLULAR S K SONDHI MTAIC(DEL)</v>
          </cell>
        </row>
        <row r="198">
          <cell r="A198">
            <v>100197</v>
          </cell>
          <cell r="B198" t="str">
            <v>CONFERENCE TABLE</v>
          </cell>
        </row>
        <row r="199">
          <cell r="A199">
            <v>100198</v>
          </cell>
          <cell r="B199" t="str">
            <v>GODREJ BOOKCASE</v>
          </cell>
        </row>
        <row r="200">
          <cell r="A200">
            <v>100199</v>
          </cell>
          <cell r="B200" t="str">
            <v>PEDESTAL</v>
          </cell>
        </row>
        <row r="201">
          <cell r="A201">
            <v>100200</v>
          </cell>
          <cell r="B201" t="str">
            <v>LAT TOP WITH COMBO DRIVE</v>
          </cell>
        </row>
        <row r="202">
          <cell r="A202">
            <v>100201</v>
          </cell>
          <cell r="B202" t="str">
            <v>GD-90 DURGA PRASAD-MTAIC</v>
          </cell>
        </row>
        <row r="203">
          <cell r="A203">
            <v>100202</v>
          </cell>
          <cell r="B203" t="str">
            <v>TABLE</v>
          </cell>
        </row>
        <row r="204">
          <cell r="A204">
            <v>100203</v>
          </cell>
          <cell r="B204" t="str">
            <v>TABLE</v>
          </cell>
        </row>
        <row r="205">
          <cell r="A205">
            <v>100204</v>
          </cell>
          <cell r="B205" t="str">
            <v>TABLE</v>
          </cell>
        </row>
        <row r="206">
          <cell r="A206">
            <v>100205</v>
          </cell>
          <cell r="B206" t="str">
            <v>WOODEN SIDE RACKS</v>
          </cell>
        </row>
        <row r="207">
          <cell r="A207">
            <v>100206</v>
          </cell>
          <cell r="B207" t="str">
            <v>GODREJ FILING CABINET</v>
          </cell>
        </row>
        <row r="208">
          <cell r="A208">
            <v>100207</v>
          </cell>
          <cell r="B208" t="str">
            <v>TELEPHONE</v>
          </cell>
        </row>
        <row r="209">
          <cell r="A209">
            <v>100208</v>
          </cell>
          <cell r="B209" t="str">
            <v>CLASSIC PHONES</v>
          </cell>
        </row>
        <row r="210">
          <cell r="A210">
            <v>100209</v>
          </cell>
          <cell r="B210" t="str">
            <v>DESKPRO 2000</v>
          </cell>
        </row>
        <row r="211">
          <cell r="A211">
            <v>100210</v>
          </cell>
          <cell r="B211" t="str">
            <v>KTS EQUIPMENT-DEL</v>
          </cell>
        </row>
        <row r="212">
          <cell r="A212">
            <v>100211</v>
          </cell>
          <cell r="B212" t="str">
            <v>CHAIR</v>
          </cell>
        </row>
        <row r="213">
          <cell r="A213">
            <v>100212</v>
          </cell>
          <cell r="B213" t="str">
            <v>CHAIR</v>
          </cell>
        </row>
        <row r="214">
          <cell r="A214">
            <v>100213</v>
          </cell>
          <cell r="B214" t="str">
            <v>CHAIR</v>
          </cell>
        </row>
        <row r="215">
          <cell r="A215">
            <v>100214</v>
          </cell>
          <cell r="B215" t="str">
            <v>CHAIR</v>
          </cell>
        </row>
        <row r="216">
          <cell r="A216">
            <v>100215</v>
          </cell>
          <cell r="B216" t="str">
            <v>CHAIR</v>
          </cell>
        </row>
        <row r="217">
          <cell r="A217">
            <v>100216</v>
          </cell>
          <cell r="B217" t="str">
            <v>CHAIR</v>
          </cell>
        </row>
        <row r="218">
          <cell r="A218">
            <v>100217</v>
          </cell>
          <cell r="B218" t="str">
            <v>GODREJ BOOK CASE</v>
          </cell>
        </row>
        <row r="219">
          <cell r="A219">
            <v>100218</v>
          </cell>
          <cell r="B219" t="str">
            <v>TABLE</v>
          </cell>
        </row>
        <row r="220">
          <cell r="A220">
            <v>100219</v>
          </cell>
          <cell r="B220" t="str">
            <v>TABLE</v>
          </cell>
        </row>
        <row r="221">
          <cell r="A221">
            <v>100220</v>
          </cell>
          <cell r="B221" t="str">
            <v>COMPUTER-COMPAQ</v>
          </cell>
        </row>
        <row r="222">
          <cell r="A222">
            <v>100221</v>
          </cell>
          <cell r="B222" t="str">
            <v>COMPUTER-COMPAQ</v>
          </cell>
        </row>
        <row r="223">
          <cell r="A223">
            <v>100222</v>
          </cell>
          <cell r="B223" t="str">
            <v>COMPUTER-COMPAQ</v>
          </cell>
        </row>
        <row r="224">
          <cell r="A224">
            <v>100223</v>
          </cell>
          <cell r="B224" t="str">
            <v>PC300GL/500/64/13.5</v>
          </cell>
        </row>
        <row r="225">
          <cell r="A225">
            <v>100224</v>
          </cell>
          <cell r="B225" t="str">
            <v>PRINTER PANASONIC-DEL(DISCARDED)</v>
          </cell>
        </row>
        <row r="226">
          <cell r="A226">
            <v>100225</v>
          </cell>
          <cell r="B226" t="str">
            <v>TALLY SOFTWARE</v>
          </cell>
        </row>
        <row r="227">
          <cell r="A227">
            <v>100226</v>
          </cell>
          <cell r="B227" t="str">
            <v>MACRO SOFT OFFICE</v>
          </cell>
        </row>
        <row r="228">
          <cell r="A228">
            <v>100227</v>
          </cell>
          <cell r="B228" t="str">
            <v>PAGE MAKER</v>
          </cell>
        </row>
        <row r="229">
          <cell r="A229">
            <v>100228</v>
          </cell>
          <cell r="B229" t="str">
            <v>MSOFFICE SOFTWARE</v>
          </cell>
        </row>
        <row r="230">
          <cell r="A230">
            <v>100229</v>
          </cell>
          <cell r="B230" t="str">
            <v>STORAGE UNIT</v>
          </cell>
        </row>
        <row r="231">
          <cell r="A231">
            <v>100230</v>
          </cell>
          <cell r="B231" t="str">
            <v>RAMCO SOFTWARE</v>
          </cell>
        </row>
        <row r="232">
          <cell r="A232">
            <v>100231</v>
          </cell>
          <cell r="B232" t="str">
            <v>SOFTWARE FOR NETWORKING OF TALLY</v>
          </cell>
        </row>
        <row r="233">
          <cell r="A233">
            <v>100232</v>
          </cell>
          <cell r="B233" t="str">
            <v>COMPUTER ITEMS-RAMCO</v>
          </cell>
        </row>
        <row r="234">
          <cell r="A234">
            <v>100233</v>
          </cell>
          <cell r="B234" t="str">
            <v>CACHE CARDS/EDP DEPT. RAMCO</v>
          </cell>
        </row>
        <row r="235">
          <cell r="A235">
            <v>100234</v>
          </cell>
          <cell r="B235" t="str">
            <v>DR.SOLOMON ANTI-VIRUS SOFTWARE</v>
          </cell>
        </row>
        <row r="236">
          <cell r="A236">
            <v>100235</v>
          </cell>
          <cell r="B236" t="str">
            <v>COMPUTER MOTOROLA-PCMCIA</v>
          </cell>
        </row>
        <row r="237">
          <cell r="A237">
            <v>100236</v>
          </cell>
          <cell r="B237" t="str">
            <v>BUSINESS SOFT SOFTWARE</v>
          </cell>
        </row>
        <row r="238">
          <cell r="A238">
            <v>100237</v>
          </cell>
          <cell r="B238" t="str">
            <v>SOFTWARE BUSINESS SOFT</v>
          </cell>
        </row>
        <row r="239">
          <cell r="A239">
            <v>100238</v>
          </cell>
          <cell r="B239" t="str">
            <v>IMPLEMENTATION CHARGES</v>
          </cell>
        </row>
        <row r="240">
          <cell r="A240">
            <v>100239</v>
          </cell>
          <cell r="B240" t="str">
            <v>IMPLEMENTATION CHARGES</v>
          </cell>
        </row>
        <row r="241">
          <cell r="A241">
            <v>100240</v>
          </cell>
          <cell r="B241" t="str">
            <v>LAN VERSION</v>
          </cell>
        </row>
        <row r="242">
          <cell r="A242">
            <v>100241</v>
          </cell>
          <cell r="B242" t="str">
            <v>COMPAQ-ARMADA\IT-HO DHERAJ</v>
          </cell>
        </row>
        <row r="243">
          <cell r="A243">
            <v>100242</v>
          </cell>
          <cell r="B243" t="str">
            <v>PATCH PANEL</v>
          </cell>
        </row>
        <row r="244">
          <cell r="A244">
            <v>100243</v>
          </cell>
          <cell r="B244" t="str">
            <v>PATCH PANEL</v>
          </cell>
        </row>
        <row r="245">
          <cell r="A245">
            <v>100244</v>
          </cell>
          <cell r="B245" t="str">
            <v>PATCH PANEL</v>
          </cell>
        </row>
        <row r="246">
          <cell r="A246">
            <v>100245</v>
          </cell>
          <cell r="B246" t="str">
            <v>BACKBOARD-HO ALONGWITH 2760-62</v>
          </cell>
        </row>
        <row r="247">
          <cell r="A247">
            <v>100246</v>
          </cell>
          <cell r="B247" t="str">
            <v>BACKBOARD-HO ALONGWITH 2760-62</v>
          </cell>
        </row>
        <row r="248">
          <cell r="A248">
            <v>100247</v>
          </cell>
          <cell r="B248" t="str">
            <v>MS-OFFICE</v>
          </cell>
        </row>
        <row r="249">
          <cell r="A249">
            <v>100248</v>
          </cell>
          <cell r="B249" t="str">
            <v>ELECTRONIC TYPEWRITER</v>
          </cell>
        </row>
        <row r="250">
          <cell r="A250">
            <v>100249</v>
          </cell>
          <cell r="B250" t="str">
            <v>BAYSTACK 304</v>
          </cell>
        </row>
        <row r="251">
          <cell r="A251">
            <v>100250</v>
          </cell>
          <cell r="B251" t="str">
            <v>BAYSTACK 304</v>
          </cell>
        </row>
        <row r="252">
          <cell r="A252">
            <v>100251</v>
          </cell>
          <cell r="B252" t="str">
            <v>BAYSTACK 304</v>
          </cell>
        </row>
        <row r="253">
          <cell r="A253">
            <v>100252</v>
          </cell>
          <cell r="B253" t="str">
            <v>BAYSTACK 304</v>
          </cell>
        </row>
        <row r="254">
          <cell r="A254">
            <v>100253</v>
          </cell>
          <cell r="B254" t="str">
            <v>BAYSTACK 304</v>
          </cell>
        </row>
        <row r="255">
          <cell r="A255">
            <v>100254</v>
          </cell>
          <cell r="B255" t="str">
            <v>BAYSTACK 304</v>
          </cell>
        </row>
        <row r="256">
          <cell r="A256">
            <v>100255</v>
          </cell>
          <cell r="B256" t="str">
            <v>BAYSTACK 304</v>
          </cell>
        </row>
        <row r="257">
          <cell r="A257">
            <v>100256</v>
          </cell>
          <cell r="B257" t="str">
            <v>BAYSTACK 304</v>
          </cell>
        </row>
        <row r="258">
          <cell r="A258">
            <v>100257</v>
          </cell>
          <cell r="B258" t="str">
            <v>NETWORK SWITCH RACK-HO</v>
          </cell>
        </row>
        <row r="259">
          <cell r="A259">
            <v>100258</v>
          </cell>
          <cell r="B259" t="str">
            <v>TELEPHONE (KXTC266-DEL)</v>
          </cell>
        </row>
        <row r="260">
          <cell r="A260">
            <v>100259</v>
          </cell>
          <cell r="B260" t="str">
            <v>TELEPHONE (KXTC266-DEL)  CORDLESS PHONE</v>
          </cell>
        </row>
        <row r="261">
          <cell r="A261">
            <v>100260</v>
          </cell>
          <cell r="B261" t="str">
            <v>INTERNAL DEVICE INTERFACE(UPGRADATION COMP-HO)</v>
          </cell>
        </row>
        <row r="262">
          <cell r="A262">
            <v>100261</v>
          </cell>
          <cell r="B262" t="str">
            <v>SERVER UPGRADATION</v>
          </cell>
        </row>
        <row r="263">
          <cell r="A263">
            <v>100262</v>
          </cell>
          <cell r="B263" t="str">
            <v>MONITOR FROM SALORA</v>
          </cell>
        </row>
        <row r="264">
          <cell r="A264">
            <v>100263</v>
          </cell>
          <cell r="B264" t="str">
            <v>MONITOR FROM SALORA</v>
          </cell>
        </row>
        <row r="265">
          <cell r="A265">
            <v>100264</v>
          </cell>
          <cell r="B265" t="str">
            <v>MONITOR FROM SALORA</v>
          </cell>
        </row>
        <row r="266">
          <cell r="A266">
            <v>100265</v>
          </cell>
          <cell r="B266" t="str">
            <v>EGB 520 BLACK DEEPAK MISHRA</v>
          </cell>
        </row>
        <row r="267">
          <cell r="A267">
            <v>100266</v>
          </cell>
          <cell r="B267" t="str">
            <v>PC300GL/500/64/13.5</v>
          </cell>
        </row>
        <row r="268">
          <cell r="A268">
            <v>100267</v>
          </cell>
          <cell r="B268" t="str">
            <v>PC300GL/500/64/13.5</v>
          </cell>
        </row>
        <row r="269">
          <cell r="A269">
            <v>100268</v>
          </cell>
          <cell r="B269" t="str">
            <v>PC300GL/500/64/13.5</v>
          </cell>
        </row>
        <row r="270">
          <cell r="A270">
            <v>100269</v>
          </cell>
          <cell r="B270" t="str">
            <v>LAP TOP</v>
          </cell>
        </row>
        <row r="271">
          <cell r="A271">
            <v>100270</v>
          </cell>
          <cell r="B271" t="str">
            <v>MONITOR</v>
          </cell>
        </row>
        <row r="272">
          <cell r="A272">
            <v>100271</v>
          </cell>
          <cell r="B272" t="str">
            <v>CPU</v>
          </cell>
        </row>
        <row r="273">
          <cell r="A273">
            <v>100272</v>
          </cell>
          <cell r="B273" t="str">
            <v>KX-TC1000 CORDLESS PHONE-HO</v>
          </cell>
        </row>
        <row r="274">
          <cell r="A274">
            <v>100273</v>
          </cell>
          <cell r="B274" t="str">
            <v>CORDLESS PHONE</v>
          </cell>
        </row>
        <row r="275">
          <cell r="A275">
            <v>100274</v>
          </cell>
          <cell r="B275" t="str">
            <v>UPS 1074</v>
          </cell>
        </row>
        <row r="276">
          <cell r="A276">
            <v>100275</v>
          </cell>
          <cell r="B276" t="str">
            <v>UPS SYSTEM</v>
          </cell>
        </row>
        <row r="277">
          <cell r="A277">
            <v>100276</v>
          </cell>
          <cell r="B277" t="str">
            <v>MULTITECH MODEM</v>
          </cell>
        </row>
        <row r="278">
          <cell r="A278">
            <v>100277</v>
          </cell>
          <cell r="B278" t="str">
            <v>PRINTER SHARER</v>
          </cell>
        </row>
        <row r="279">
          <cell r="A279">
            <v>100278</v>
          </cell>
          <cell r="B279" t="str">
            <v>HP DESKJET</v>
          </cell>
        </row>
        <row r="280">
          <cell r="A280">
            <v>100279</v>
          </cell>
          <cell r="B280" t="str">
            <v>BT-26 26AMSMF BATTERIES</v>
          </cell>
        </row>
        <row r="281">
          <cell r="A281">
            <v>100280</v>
          </cell>
          <cell r="B281" t="str">
            <v>BT-26 26AMSMF BATTERIES</v>
          </cell>
        </row>
        <row r="282">
          <cell r="A282">
            <v>100281</v>
          </cell>
          <cell r="B282" t="str">
            <v>DESPRO 2000 COMPUTER</v>
          </cell>
        </row>
        <row r="283">
          <cell r="A283">
            <v>100282</v>
          </cell>
          <cell r="B283" t="str">
            <v>DESKPRO 2000</v>
          </cell>
        </row>
        <row r="284">
          <cell r="A284">
            <v>100283</v>
          </cell>
          <cell r="B284" t="str">
            <v>INDOOR UNIT</v>
          </cell>
        </row>
        <row r="285">
          <cell r="A285">
            <v>100284</v>
          </cell>
          <cell r="B285" t="str">
            <v>PRINTER</v>
          </cell>
        </row>
        <row r="286">
          <cell r="A286">
            <v>100285</v>
          </cell>
          <cell r="B286" t="str">
            <v>INSTALLATION OF VSAT B.NO 407</v>
          </cell>
        </row>
        <row r="287">
          <cell r="A287">
            <v>100286</v>
          </cell>
          <cell r="B287" t="str">
            <v>BATTERIES FOR HYD</v>
          </cell>
        </row>
        <row r="288">
          <cell r="A288">
            <v>100287</v>
          </cell>
          <cell r="B288" t="str">
            <v>ETHERNET CARD IBM</v>
          </cell>
        </row>
        <row r="289">
          <cell r="A289">
            <v>100288</v>
          </cell>
          <cell r="B289" t="str">
            <v>MONITOR WITH CPU</v>
          </cell>
        </row>
        <row r="290">
          <cell r="A290">
            <v>100289</v>
          </cell>
          <cell r="B290" t="str">
            <v>ETHERNET CARD</v>
          </cell>
        </row>
        <row r="291">
          <cell r="A291">
            <v>100290</v>
          </cell>
          <cell r="B291" t="str">
            <v>4 KVA UPS</v>
          </cell>
        </row>
        <row r="292">
          <cell r="A292">
            <v>100291</v>
          </cell>
          <cell r="B292" t="str">
            <v>UPS BATTERIES                      1</v>
          </cell>
        </row>
        <row r="293">
          <cell r="A293">
            <v>100292</v>
          </cell>
          <cell r="B293" t="str">
            <v>SINGLE LINE TELEPHONE</v>
          </cell>
        </row>
        <row r="294">
          <cell r="A294">
            <v>100293</v>
          </cell>
          <cell r="B294" t="str">
            <v>CORDLESS PHONE</v>
          </cell>
        </row>
        <row r="295">
          <cell r="A295">
            <v>100294</v>
          </cell>
          <cell r="B295" t="str">
            <v>SERVER-MICROSOFT SQL</v>
          </cell>
        </row>
        <row r="296">
          <cell r="A296">
            <v>100295</v>
          </cell>
          <cell r="B296" t="str">
            <v>SERVER-MICROSOFT SQL</v>
          </cell>
        </row>
        <row r="297">
          <cell r="A297">
            <v>100296</v>
          </cell>
          <cell r="B297" t="str">
            <v>COMPUTER SOFTWARE 1575</v>
          </cell>
        </row>
        <row r="298">
          <cell r="A298">
            <v>100297</v>
          </cell>
          <cell r="B298" t="str">
            <v>UPGRADATION OF 46 V.NO 723 COMP. UNITS</v>
          </cell>
        </row>
        <row r="299">
          <cell r="A299">
            <v>100298</v>
          </cell>
          <cell r="B299" t="str">
            <v>ORACLE SOFTWARE</v>
          </cell>
        </row>
        <row r="300">
          <cell r="A300">
            <v>100299</v>
          </cell>
          <cell r="B300" t="str">
            <v>TOPWARE FIX ASST. SYSTEM</v>
          </cell>
        </row>
        <row r="301">
          <cell r="A301">
            <v>100300</v>
          </cell>
          <cell r="B301" t="str">
            <v>COMP. UPGRADATION/MTA V.NO 20075</v>
          </cell>
        </row>
        <row r="302">
          <cell r="A302">
            <v>100301</v>
          </cell>
          <cell r="B302" t="str">
            <v>COMP. UPGRADATION/MTA V.NO 20075</v>
          </cell>
        </row>
        <row r="303">
          <cell r="A303">
            <v>100302</v>
          </cell>
          <cell r="B303" t="str">
            <v>COMP. UPGRADATION/MTA V.NO 20075</v>
          </cell>
        </row>
        <row r="304">
          <cell r="A304">
            <v>100303</v>
          </cell>
          <cell r="B304" t="str">
            <v>COMP. UPGRADATION/MTA V.NO 20075</v>
          </cell>
        </row>
        <row r="305">
          <cell r="A305">
            <v>100304</v>
          </cell>
          <cell r="B305" t="str">
            <v>COMP. UPGRADATION/MTA V.NO 20075</v>
          </cell>
        </row>
        <row r="306">
          <cell r="A306">
            <v>100305</v>
          </cell>
          <cell r="B306" t="str">
            <v>COMP. UPGRADATION/MTA V.NO 20075</v>
          </cell>
        </row>
        <row r="307">
          <cell r="A307">
            <v>100306</v>
          </cell>
          <cell r="B307" t="str">
            <v>COMP. UPGRADATION/MTA V.NO 20075</v>
          </cell>
        </row>
        <row r="308">
          <cell r="A308">
            <v>100307</v>
          </cell>
          <cell r="B308" t="str">
            <v>COMP. UPGRADATION/MTA V.NO 20075</v>
          </cell>
        </row>
        <row r="309">
          <cell r="A309">
            <v>100308</v>
          </cell>
          <cell r="B309" t="str">
            <v>COMP. UPGRADATION/MTA V.NO 20075</v>
          </cell>
        </row>
        <row r="310">
          <cell r="A310">
            <v>100309</v>
          </cell>
          <cell r="B310" t="str">
            <v>COMP. UPGRADATION/MTA V.NO 20075</v>
          </cell>
        </row>
        <row r="311">
          <cell r="A311">
            <v>100310</v>
          </cell>
          <cell r="B311" t="str">
            <v>COMP. UPGRADATION/MTA V.NO 20075</v>
          </cell>
        </row>
        <row r="312">
          <cell r="A312">
            <v>100311</v>
          </cell>
          <cell r="B312" t="str">
            <v>COMP. UPGRADATION/MTA V.NO 20075</v>
          </cell>
        </row>
        <row r="313">
          <cell r="A313">
            <v>100312</v>
          </cell>
          <cell r="B313" t="str">
            <v>COMP. UPGRADATION/MTA V.NO 20075</v>
          </cell>
        </row>
        <row r="314">
          <cell r="A314">
            <v>100313</v>
          </cell>
          <cell r="B314" t="str">
            <v>ETHERJET 10/100</v>
          </cell>
        </row>
        <row r="315">
          <cell r="A315">
            <v>100314</v>
          </cell>
          <cell r="B315" t="str">
            <v>ETHERJET 10/100</v>
          </cell>
        </row>
        <row r="316">
          <cell r="A316">
            <v>100315</v>
          </cell>
          <cell r="B316" t="str">
            <v>ETHERJET 10/100</v>
          </cell>
        </row>
        <row r="317">
          <cell r="A317">
            <v>100316</v>
          </cell>
          <cell r="B317" t="str">
            <v>ETHERJET 10/100</v>
          </cell>
        </row>
        <row r="318">
          <cell r="A318">
            <v>100317</v>
          </cell>
          <cell r="B318" t="str">
            <v>ETHERJET 10/100</v>
          </cell>
        </row>
        <row r="319">
          <cell r="A319">
            <v>100318</v>
          </cell>
          <cell r="B319" t="str">
            <v>ETHERJET 10/100</v>
          </cell>
        </row>
        <row r="320">
          <cell r="A320">
            <v>100319</v>
          </cell>
          <cell r="B320" t="str">
            <v>ETHERJET 10/100</v>
          </cell>
        </row>
        <row r="321">
          <cell r="A321">
            <v>100320</v>
          </cell>
          <cell r="B321" t="str">
            <v>RTHERJET 10/100</v>
          </cell>
        </row>
        <row r="322">
          <cell r="A322">
            <v>100321</v>
          </cell>
          <cell r="B322" t="str">
            <v>ETHERJET 10/100</v>
          </cell>
        </row>
        <row r="323">
          <cell r="A323">
            <v>100322</v>
          </cell>
          <cell r="B323" t="str">
            <v>ETHERJET 10/100</v>
          </cell>
        </row>
        <row r="324">
          <cell r="A324">
            <v>100323</v>
          </cell>
          <cell r="B324" t="str">
            <v>ETHERJET 10/100</v>
          </cell>
        </row>
        <row r="325">
          <cell r="A325">
            <v>100324</v>
          </cell>
          <cell r="B325" t="str">
            <v>RECTIFICATION-ASSETS OF MATSUMOTO</v>
          </cell>
        </row>
        <row r="326">
          <cell r="A326">
            <v>100325</v>
          </cell>
          <cell r="B326" t="str">
            <v>OFFICE 2000 STANDARD-CVOP FULL PACK</v>
          </cell>
        </row>
        <row r="327">
          <cell r="A327">
            <v>100326</v>
          </cell>
          <cell r="B327" t="str">
            <v>OFFICE 2000 STD CVUP OLP NL  LICENCE</v>
          </cell>
        </row>
        <row r="328">
          <cell r="A328">
            <v>100327</v>
          </cell>
          <cell r="B328" t="str">
            <v>WIN 2000 SEVER-5 CLIENT OEM PACK</v>
          </cell>
        </row>
        <row r="329">
          <cell r="A329">
            <v>100328</v>
          </cell>
          <cell r="B329" t="str">
            <v>WIN 2000 CAL OLP NL LICENCE</v>
          </cell>
        </row>
        <row r="330">
          <cell r="A330">
            <v>100329</v>
          </cell>
          <cell r="B330" t="str">
            <v>ADDITIONAL RAM  FOR 27 MACHINES</v>
          </cell>
        </row>
        <row r="331">
          <cell r="A331">
            <v>100330</v>
          </cell>
          <cell r="B331" t="str">
            <v>UPGRD.9.1GB 10K &amp; 18.2GB 10K</v>
          </cell>
        </row>
        <row r="332">
          <cell r="A332">
            <v>100331</v>
          </cell>
          <cell r="B332" t="str">
            <v>UPRG.64 MB RAM (133MHZ)</v>
          </cell>
        </row>
        <row r="333">
          <cell r="A333">
            <v>100332</v>
          </cell>
          <cell r="B333" t="str">
            <v>SOFTWARE TDS-SALARIES</v>
          </cell>
        </row>
        <row r="334">
          <cell r="A334">
            <v>100333</v>
          </cell>
          <cell r="B334" t="str">
            <v>ONLINE BACKUP SOFTWARE</v>
          </cell>
        </row>
        <row r="335">
          <cell r="A335">
            <v>100334</v>
          </cell>
          <cell r="B335" t="str">
            <v>UPGRD.32 MB &amp; 64 MB SD RAM         1</v>
          </cell>
        </row>
        <row r="336">
          <cell r="A336">
            <v>100335</v>
          </cell>
          <cell r="B336" t="str">
            <v>SERVER-IBM-NET5500SR</v>
          </cell>
        </row>
        <row r="337">
          <cell r="A337">
            <v>100336</v>
          </cell>
          <cell r="B337" t="str">
            <v>SERVER-IBM NET5500SR</v>
          </cell>
        </row>
        <row r="338">
          <cell r="A338">
            <v>100337</v>
          </cell>
          <cell r="B338" t="str">
            <v>SERVER-IBM NET5500SR</v>
          </cell>
        </row>
        <row r="339">
          <cell r="A339">
            <v>100338</v>
          </cell>
          <cell r="B339" t="str">
            <v>SERVER-IBM NET 5500SR</v>
          </cell>
        </row>
        <row r="340">
          <cell r="A340">
            <v>100339</v>
          </cell>
          <cell r="B340" t="str">
            <v>SERVER-IBM NET 5500SR</v>
          </cell>
        </row>
        <row r="341">
          <cell r="A341">
            <v>100340</v>
          </cell>
          <cell r="B341" t="str">
            <v>FAX MODEM</v>
          </cell>
        </row>
        <row r="342">
          <cell r="A342">
            <v>100341</v>
          </cell>
          <cell r="B342" t="str">
            <v>COMPUTER SERVER</v>
          </cell>
        </row>
        <row r="343">
          <cell r="A343">
            <v>100342</v>
          </cell>
          <cell r="B343" t="str">
            <v>NETWORK STATION SERIES</v>
          </cell>
        </row>
        <row r="344">
          <cell r="A344">
            <v>100343</v>
          </cell>
          <cell r="B344" t="str">
            <v>SERVER</v>
          </cell>
        </row>
        <row r="345">
          <cell r="A345">
            <v>100344</v>
          </cell>
          <cell r="B345" t="str">
            <v>N/F SERVER RAID</v>
          </cell>
        </row>
        <row r="346">
          <cell r="A346">
            <v>100345</v>
          </cell>
          <cell r="B346" t="str">
            <v>N/F EXP 200 350W POWER SUPPLY</v>
          </cell>
        </row>
        <row r="347">
          <cell r="A347">
            <v>100346</v>
          </cell>
          <cell r="B347" t="str">
            <v>MASTER VIEW PRO CPU SWITCH</v>
          </cell>
        </row>
        <row r="348">
          <cell r="A348">
            <v>100347</v>
          </cell>
          <cell r="B348" t="str">
            <v>CD WRITER-INTERNAL DEVICE INTERFACE-MEI SUPPORT</v>
          </cell>
        </row>
        <row r="349">
          <cell r="A349">
            <v>100348</v>
          </cell>
          <cell r="B349" t="str">
            <v>MONITOR</v>
          </cell>
        </row>
        <row r="350">
          <cell r="A350">
            <v>100349</v>
          </cell>
          <cell r="B350" t="str">
            <v>CPU</v>
          </cell>
        </row>
        <row r="351">
          <cell r="A351">
            <v>100350</v>
          </cell>
          <cell r="B351" t="str">
            <v>MONITOR</v>
          </cell>
        </row>
        <row r="352">
          <cell r="A352">
            <v>100351</v>
          </cell>
          <cell r="B352" t="str">
            <v>CPU</v>
          </cell>
        </row>
        <row r="353">
          <cell r="A353">
            <v>100352</v>
          </cell>
          <cell r="B353" t="str">
            <v>MODEMS</v>
          </cell>
        </row>
        <row r="354">
          <cell r="A354">
            <v>100353</v>
          </cell>
          <cell r="B354" t="str">
            <v>EMERGENCY LIGHTS</v>
          </cell>
        </row>
        <row r="355">
          <cell r="A355">
            <v>100354</v>
          </cell>
          <cell r="B355" t="str">
            <v>EMERGENCY LIGHTS</v>
          </cell>
        </row>
        <row r="356">
          <cell r="A356">
            <v>100355</v>
          </cell>
          <cell r="B356" t="str">
            <v>PUSH BUTTON TELEPHONE</v>
          </cell>
        </row>
        <row r="357">
          <cell r="A357">
            <v>100356</v>
          </cell>
          <cell r="B357" t="str">
            <v>CHAIRS</v>
          </cell>
        </row>
        <row r="358">
          <cell r="A358">
            <v>100357</v>
          </cell>
          <cell r="B358" t="str">
            <v>CHAIRS</v>
          </cell>
        </row>
        <row r="359">
          <cell r="A359">
            <v>100358</v>
          </cell>
          <cell r="B359" t="str">
            <v>STORAGE UNITS</v>
          </cell>
        </row>
        <row r="360">
          <cell r="A360">
            <v>100359</v>
          </cell>
          <cell r="B360" t="str">
            <v>STORAGE UNITS</v>
          </cell>
        </row>
        <row r="361">
          <cell r="A361">
            <v>100360</v>
          </cell>
          <cell r="B361" t="str">
            <v>TABLES</v>
          </cell>
        </row>
        <row r="362">
          <cell r="A362">
            <v>100361</v>
          </cell>
          <cell r="B362" t="str">
            <v>TABLES</v>
          </cell>
        </row>
        <row r="363">
          <cell r="A363">
            <v>100362</v>
          </cell>
          <cell r="B363" t="str">
            <v>TABLES</v>
          </cell>
        </row>
        <row r="364">
          <cell r="A364">
            <v>100363</v>
          </cell>
          <cell r="B364" t="str">
            <v>FANS 3 NO</v>
          </cell>
        </row>
        <row r="365">
          <cell r="A365">
            <v>100364</v>
          </cell>
          <cell r="B365" t="str">
            <v>6 SLOTTED ANGLES RACKS V.NO.140</v>
          </cell>
        </row>
        <row r="366">
          <cell r="A366">
            <v>100365</v>
          </cell>
          <cell r="B366" t="str">
            <v>MONITOR WITH CPU IBM</v>
          </cell>
        </row>
        <row r="367">
          <cell r="A367">
            <v>100366</v>
          </cell>
          <cell r="B367" t="str">
            <v>STORAGE UNIT</v>
          </cell>
        </row>
        <row r="368">
          <cell r="A368">
            <v>100367</v>
          </cell>
          <cell r="B368" t="str">
            <v>STORAGE UNIT</v>
          </cell>
        </row>
        <row r="369">
          <cell r="A369">
            <v>100368</v>
          </cell>
          <cell r="B369" t="str">
            <v>STORAGE UNIT</v>
          </cell>
        </row>
        <row r="370">
          <cell r="A370">
            <v>100369</v>
          </cell>
          <cell r="B370" t="str">
            <v>SAVIOR-COMPUTERISED ATTENDENCE SYS.</v>
          </cell>
        </row>
        <row r="371">
          <cell r="A371">
            <v>100370</v>
          </cell>
          <cell r="B371" t="str">
            <v>PORTABLE OVERHEADS</v>
          </cell>
        </row>
        <row r="372">
          <cell r="A372">
            <v>100371</v>
          </cell>
          <cell r="B372" t="str">
            <v>WATER DISPENSER</v>
          </cell>
        </row>
        <row r="373">
          <cell r="A373">
            <v>100372</v>
          </cell>
          <cell r="B373" t="str">
            <v>CONFERENCE TABLE</v>
          </cell>
        </row>
        <row r="374">
          <cell r="A374">
            <v>100373</v>
          </cell>
          <cell r="B374" t="str">
            <v>PANABOARD</v>
          </cell>
        </row>
        <row r="375">
          <cell r="A375">
            <v>100374</v>
          </cell>
          <cell r="B375" t="str">
            <v>FAX MACHINE</v>
          </cell>
        </row>
        <row r="376">
          <cell r="A376">
            <v>100375</v>
          </cell>
          <cell r="B376" t="str">
            <v>FAX MACHINE</v>
          </cell>
        </row>
        <row r="377">
          <cell r="A377">
            <v>100376</v>
          </cell>
          <cell r="B377" t="str">
            <v>FAX MACHINE</v>
          </cell>
        </row>
        <row r="378">
          <cell r="A378">
            <v>100377</v>
          </cell>
          <cell r="B378" t="str">
            <v>TELEPHONE (KXTC266-DEL)</v>
          </cell>
        </row>
        <row r="379">
          <cell r="A379">
            <v>100378</v>
          </cell>
          <cell r="B379" t="str">
            <v>VSAT</v>
          </cell>
        </row>
        <row r="380">
          <cell r="A380">
            <v>100379</v>
          </cell>
          <cell r="B380" t="str">
            <v>VOICE MAIL TELEPHONE</v>
          </cell>
        </row>
        <row r="381">
          <cell r="A381">
            <v>100380</v>
          </cell>
          <cell r="B381" t="str">
            <v>UPS-ISD</v>
          </cell>
        </row>
        <row r="382">
          <cell r="A382">
            <v>100381</v>
          </cell>
          <cell r="B382" t="str">
            <v>MICRO WAVE OVEN</v>
          </cell>
        </row>
        <row r="383">
          <cell r="A383">
            <v>100382</v>
          </cell>
          <cell r="B383" t="str">
            <v>CORDLESS PHONE</v>
          </cell>
        </row>
        <row r="384">
          <cell r="A384">
            <v>100383</v>
          </cell>
          <cell r="B384" t="str">
            <v>CORDLESS PHONE</v>
          </cell>
        </row>
        <row r="385">
          <cell r="A385">
            <v>100384</v>
          </cell>
          <cell r="B385" t="str">
            <v>3 SET OF 1.5 KVA UPS/TRAINING</v>
          </cell>
        </row>
        <row r="386">
          <cell r="A386">
            <v>100385</v>
          </cell>
          <cell r="B386" t="str">
            <v>STORAGE UNIT</v>
          </cell>
        </row>
        <row r="387">
          <cell r="A387">
            <v>100386</v>
          </cell>
          <cell r="B387" t="str">
            <v>STORAGE UNIT</v>
          </cell>
        </row>
        <row r="388">
          <cell r="A388">
            <v>100387</v>
          </cell>
          <cell r="B388" t="str">
            <v>TABLE</v>
          </cell>
        </row>
        <row r="389">
          <cell r="A389">
            <v>100388</v>
          </cell>
          <cell r="B389" t="str">
            <v>TABLE</v>
          </cell>
        </row>
        <row r="390">
          <cell r="A390">
            <v>100389</v>
          </cell>
          <cell r="B390" t="str">
            <v>TABLE</v>
          </cell>
        </row>
        <row r="391">
          <cell r="A391">
            <v>100390</v>
          </cell>
          <cell r="B391" t="str">
            <v>TABLE</v>
          </cell>
        </row>
        <row r="392">
          <cell r="A392">
            <v>100391</v>
          </cell>
          <cell r="B392" t="str">
            <v>TABLE</v>
          </cell>
        </row>
        <row r="393">
          <cell r="A393">
            <v>100392</v>
          </cell>
          <cell r="B393" t="str">
            <v>TABLE</v>
          </cell>
        </row>
        <row r="394">
          <cell r="A394">
            <v>100393</v>
          </cell>
          <cell r="B394" t="str">
            <v>TABLE</v>
          </cell>
        </row>
        <row r="395">
          <cell r="A395">
            <v>100394</v>
          </cell>
          <cell r="B395" t="str">
            <v>TABLE</v>
          </cell>
        </row>
        <row r="396">
          <cell r="A396">
            <v>100395</v>
          </cell>
          <cell r="B396" t="str">
            <v>TABLE</v>
          </cell>
        </row>
        <row r="397">
          <cell r="A397">
            <v>100396</v>
          </cell>
          <cell r="B397" t="str">
            <v>TABLE</v>
          </cell>
        </row>
        <row r="398">
          <cell r="A398">
            <v>100397</v>
          </cell>
          <cell r="B398" t="str">
            <v>TABLE</v>
          </cell>
        </row>
        <row r="399">
          <cell r="A399">
            <v>100398</v>
          </cell>
          <cell r="B399" t="str">
            <v>TABLE</v>
          </cell>
        </row>
        <row r="400">
          <cell r="A400">
            <v>100399</v>
          </cell>
          <cell r="B400" t="str">
            <v>TABLE</v>
          </cell>
        </row>
        <row r="401">
          <cell r="A401">
            <v>100400</v>
          </cell>
          <cell r="B401" t="str">
            <v>TABLE</v>
          </cell>
        </row>
        <row r="402">
          <cell r="A402">
            <v>100401</v>
          </cell>
          <cell r="B402" t="str">
            <v>TABLE</v>
          </cell>
        </row>
        <row r="403">
          <cell r="A403">
            <v>100402</v>
          </cell>
          <cell r="B403" t="str">
            <v>TABLE</v>
          </cell>
        </row>
        <row r="404">
          <cell r="A404">
            <v>100403</v>
          </cell>
          <cell r="B404" t="str">
            <v>TABLE</v>
          </cell>
        </row>
        <row r="405">
          <cell r="A405">
            <v>100404</v>
          </cell>
          <cell r="B405" t="str">
            <v>TABLE</v>
          </cell>
        </row>
        <row r="406">
          <cell r="A406">
            <v>100405</v>
          </cell>
          <cell r="B406" t="str">
            <v>TABLE</v>
          </cell>
        </row>
        <row r="407">
          <cell r="A407">
            <v>100406</v>
          </cell>
          <cell r="B407" t="str">
            <v>TABLE</v>
          </cell>
        </row>
        <row r="408">
          <cell r="A408">
            <v>100407</v>
          </cell>
          <cell r="B408" t="str">
            <v>TABLE</v>
          </cell>
        </row>
        <row r="409">
          <cell r="A409">
            <v>100408</v>
          </cell>
          <cell r="B409" t="str">
            <v>CHAIR-BLACK LEATHER</v>
          </cell>
        </row>
        <row r="410">
          <cell r="A410">
            <v>100409</v>
          </cell>
          <cell r="B410" t="str">
            <v>CHAIR-BLACK LEATHER</v>
          </cell>
        </row>
        <row r="411">
          <cell r="A411">
            <v>100410</v>
          </cell>
          <cell r="B411" t="str">
            <v>CHAIR-BLACK LEATHER</v>
          </cell>
        </row>
        <row r="412">
          <cell r="A412">
            <v>100411</v>
          </cell>
          <cell r="B412" t="str">
            <v>CHAIR-BLACK LEATHER</v>
          </cell>
        </row>
        <row r="413">
          <cell r="A413">
            <v>100412</v>
          </cell>
          <cell r="B413" t="str">
            <v>CHAIR-BLACK LEATHER</v>
          </cell>
        </row>
        <row r="414">
          <cell r="A414">
            <v>100413</v>
          </cell>
          <cell r="B414" t="str">
            <v>CHAIR-BLACK LEATHER</v>
          </cell>
        </row>
        <row r="415">
          <cell r="A415">
            <v>100414</v>
          </cell>
          <cell r="B415" t="str">
            <v>PHOTOCOPIER CANON/OEP CABLE , WALL, PLATES,PIPE-DEL</v>
          </cell>
        </row>
        <row r="416">
          <cell r="A416">
            <v>100415</v>
          </cell>
          <cell r="B416" t="str">
            <v>CHAIR/PUNE</v>
          </cell>
        </row>
        <row r="417">
          <cell r="A417">
            <v>100416</v>
          </cell>
          <cell r="B417" t="str">
            <v>CHAIR</v>
          </cell>
        </row>
        <row r="418">
          <cell r="A418">
            <v>100417</v>
          </cell>
          <cell r="B418" t="str">
            <v>WOODEN SIDE RACKS</v>
          </cell>
        </row>
        <row r="419">
          <cell r="A419">
            <v>100418</v>
          </cell>
          <cell r="B419" t="str">
            <v>WOODEN SIDE RACKS</v>
          </cell>
        </row>
        <row r="420">
          <cell r="A420">
            <v>100419</v>
          </cell>
          <cell r="B420" t="str">
            <v>PANASONIC KXP3626</v>
          </cell>
        </row>
        <row r="421">
          <cell r="A421">
            <v>100420</v>
          </cell>
          <cell r="B421" t="str">
            <v>PANASONIC KXP 3626</v>
          </cell>
        </row>
        <row r="422">
          <cell r="A422">
            <v>100421</v>
          </cell>
          <cell r="B422" t="str">
            <v>PANASONIC KXP 3626</v>
          </cell>
        </row>
        <row r="423">
          <cell r="A423">
            <v>100422</v>
          </cell>
          <cell r="B423" t="str">
            <v>TELEPHONE</v>
          </cell>
        </row>
        <row r="424">
          <cell r="A424">
            <v>100423</v>
          </cell>
          <cell r="B424" t="str">
            <v>TELEPHONE</v>
          </cell>
        </row>
        <row r="425">
          <cell r="A425">
            <v>100424</v>
          </cell>
          <cell r="B425" t="str">
            <v>TELEPHONE</v>
          </cell>
        </row>
        <row r="426">
          <cell r="A426">
            <v>100425</v>
          </cell>
          <cell r="B426" t="str">
            <v>TELEPHONE</v>
          </cell>
        </row>
        <row r="427">
          <cell r="A427">
            <v>100426</v>
          </cell>
          <cell r="B427" t="str">
            <v>DRAWER BOX</v>
          </cell>
        </row>
        <row r="428">
          <cell r="A428">
            <v>100427</v>
          </cell>
          <cell r="B428" t="str">
            <v>DRAWER BOX</v>
          </cell>
        </row>
        <row r="429">
          <cell r="A429">
            <v>100428</v>
          </cell>
          <cell r="B429" t="str">
            <v>TELPHONE</v>
          </cell>
        </row>
        <row r="430">
          <cell r="A430">
            <v>100429</v>
          </cell>
          <cell r="B430" t="str">
            <v>COMPUTER DESKPRO</v>
          </cell>
        </row>
        <row r="431">
          <cell r="A431">
            <v>100430</v>
          </cell>
          <cell r="B431" t="str">
            <v>REVOLVING ARM CHAIR-MAD</v>
          </cell>
        </row>
        <row r="432">
          <cell r="A432">
            <v>100431</v>
          </cell>
          <cell r="B432" t="str">
            <v>TELEPHONE</v>
          </cell>
        </row>
        <row r="433">
          <cell r="A433">
            <v>100432</v>
          </cell>
          <cell r="B433" t="str">
            <v>DESKPRO COMP WITH COLOUR MONITOR</v>
          </cell>
        </row>
        <row r="434">
          <cell r="A434">
            <v>100433</v>
          </cell>
          <cell r="B434" t="str">
            <v>DESKPRO COMP WITH COLOUR MONITOR</v>
          </cell>
        </row>
        <row r="435">
          <cell r="A435">
            <v>100434</v>
          </cell>
          <cell r="B435" t="str">
            <v>CELL PH GA-N.DUTT(YAMAMATO)</v>
          </cell>
        </row>
        <row r="436">
          <cell r="A436">
            <v>100435</v>
          </cell>
          <cell r="B436" t="str">
            <v>DESKPRO 2000</v>
          </cell>
        </row>
        <row r="437">
          <cell r="A437">
            <v>100436</v>
          </cell>
          <cell r="B437" t="str">
            <v>DESKPRO 2000</v>
          </cell>
        </row>
        <row r="438">
          <cell r="A438">
            <v>100437</v>
          </cell>
          <cell r="B438" t="str">
            <v>CLASSIC PHONES</v>
          </cell>
        </row>
        <row r="439">
          <cell r="A439">
            <v>100438</v>
          </cell>
          <cell r="B439" t="str">
            <v>SOFA 3 SEATER/HYD</v>
          </cell>
        </row>
        <row r="440">
          <cell r="A440">
            <v>100439</v>
          </cell>
          <cell r="B440" t="str">
            <v>DESKPRO COMP WITH COL.MONITOR</v>
          </cell>
        </row>
        <row r="441">
          <cell r="A441">
            <v>100440</v>
          </cell>
          <cell r="B441" t="str">
            <v>SCANNER FOR CUSTOMER CARE</v>
          </cell>
        </row>
        <row r="442">
          <cell r="A442">
            <v>100441</v>
          </cell>
          <cell r="B442" t="str">
            <v>BOOK CASE</v>
          </cell>
        </row>
        <row r="443">
          <cell r="A443">
            <v>100442</v>
          </cell>
          <cell r="B443" t="str">
            <v>KTS EQUIPMENT-DEL</v>
          </cell>
        </row>
        <row r="444">
          <cell r="A444">
            <v>100443</v>
          </cell>
          <cell r="B444" t="str">
            <v>KTS EQUIPMENT-DEL</v>
          </cell>
        </row>
        <row r="445">
          <cell r="A445">
            <v>100444</v>
          </cell>
          <cell r="B445" t="str">
            <v>KTS EQUIPMENT-DEL</v>
          </cell>
        </row>
        <row r="446">
          <cell r="A446">
            <v>100445</v>
          </cell>
          <cell r="B446" t="str">
            <v>KTS EQUIPMENT-DEL</v>
          </cell>
        </row>
        <row r="447">
          <cell r="A447">
            <v>100446</v>
          </cell>
          <cell r="B447" t="str">
            <v>CHAIR</v>
          </cell>
        </row>
        <row r="448">
          <cell r="A448">
            <v>100447</v>
          </cell>
          <cell r="B448" t="str">
            <v>CHAIR</v>
          </cell>
        </row>
        <row r="449">
          <cell r="A449">
            <v>100448</v>
          </cell>
          <cell r="B449" t="str">
            <v>CHAIR</v>
          </cell>
        </row>
        <row r="450">
          <cell r="A450">
            <v>100449</v>
          </cell>
          <cell r="B450" t="str">
            <v>CHAIR</v>
          </cell>
        </row>
        <row r="451">
          <cell r="A451">
            <v>100450</v>
          </cell>
          <cell r="B451" t="str">
            <v>CHAIR</v>
          </cell>
        </row>
        <row r="452">
          <cell r="A452">
            <v>100451</v>
          </cell>
          <cell r="B452" t="str">
            <v>CHAIR</v>
          </cell>
        </row>
        <row r="453">
          <cell r="A453">
            <v>100452</v>
          </cell>
          <cell r="B453" t="str">
            <v>CHAIR</v>
          </cell>
        </row>
        <row r="454">
          <cell r="A454">
            <v>100453</v>
          </cell>
          <cell r="B454" t="str">
            <v>CHAIR</v>
          </cell>
        </row>
        <row r="455">
          <cell r="A455">
            <v>100454</v>
          </cell>
          <cell r="B455" t="str">
            <v>CHAIR</v>
          </cell>
        </row>
        <row r="456">
          <cell r="A456">
            <v>100455</v>
          </cell>
          <cell r="B456" t="str">
            <v>CHAIR</v>
          </cell>
        </row>
        <row r="457">
          <cell r="A457">
            <v>100456</v>
          </cell>
          <cell r="B457" t="str">
            <v>CHAIR</v>
          </cell>
        </row>
        <row r="458">
          <cell r="A458">
            <v>100457</v>
          </cell>
          <cell r="B458" t="str">
            <v>CHAIR</v>
          </cell>
        </row>
        <row r="459">
          <cell r="A459">
            <v>100458</v>
          </cell>
          <cell r="B459" t="str">
            <v>CHAIR</v>
          </cell>
        </row>
        <row r="460">
          <cell r="A460">
            <v>100459</v>
          </cell>
          <cell r="B460" t="str">
            <v>CHAIR</v>
          </cell>
        </row>
        <row r="461">
          <cell r="A461">
            <v>100460</v>
          </cell>
          <cell r="B461" t="str">
            <v>CHAIR</v>
          </cell>
        </row>
        <row r="462">
          <cell r="A462">
            <v>100461</v>
          </cell>
          <cell r="B462" t="str">
            <v>CHAIR</v>
          </cell>
        </row>
        <row r="463">
          <cell r="A463">
            <v>100462</v>
          </cell>
          <cell r="B463" t="str">
            <v>CHAIR</v>
          </cell>
        </row>
        <row r="464">
          <cell r="A464">
            <v>100463</v>
          </cell>
          <cell r="B464" t="str">
            <v>CAR-HONDA CITY</v>
          </cell>
        </row>
        <row r="465">
          <cell r="A465">
            <v>100464</v>
          </cell>
          <cell r="B465" t="str">
            <v>FAX MACHINE</v>
          </cell>
        </row>
        <row r="466">
          <cell r="A466">
            <v>100465</v>
          </cell>
          <cell r="B466" t="str">
            <v>FAX MACHINE</v>
          </cell>
        </row>
        <row r="467">
          <cell r="A467">
            <v>100466</v>
          </cell>
          <cell r="B467" t="str">
            <v>PRINTER</v>
          </cell>
        </row>
        <row r="468">
          <cell r="A468">
            <v>100467</v>
          </cell>
          <cell r="B468" t="str">
            <v>SIDE DISCOUSION TABLE</v>
          </cell>
        </row>
        <row r="469">
          <cell r="A469">
            <v>100468</v>
          </cell>
          <cell r="B469" t="str">
            <v>TELEPHONE (KXTD194-DEL)</v>
          </cell>
        </row>
        <row r="470">
          <cell r="A470">
            <v>100469</v>
          </cell>
          <cell r="B470" t="str">
            <v>TELEPHONE (KXTD193-DEL)</v>
          </cell>
        </row>
        <row r="471">
          <cell r="A471">
            <v>100470</v>
          </cell>
          <cell r="B471" t="str">
            <v>TELEPHONE (KXTD193-DEL)</v>
          </cell>
        </row>
        <row r="472">
          <cell r="A472">
            <v>100471</v>
          </cell>
          <cell r="B472" t="str">
            <v>TELEPHONE (KXTC266-DEL)</v>
          </cell>
        </row>
        <row r="473">
          <cell r="A473">
            <v>100472</v>
          </cell>
          <cell r="B473" t="str">
            <v>TELEPHONE (KXTC266-DEL)</v>
          </cell>
        </row>
        <row r="474">
          <cell r="A474">
            <v>100473</v>
          </cell>
          <cell r="B474" t="str">
            <v>CTV</v>
          </cell>
        </row>
        <row r="475">
          <cell r="A475">
            <v>100474</v>
          </cell>
          <cell r="B475" t="str">
            <v>CTV</v>
          </cell>
        </row>
        <row r="476">
          <cell r="A476">
            <v>100475</v>
          </cell>
          <cell r="B476" t="str">
            <v>DVD</v>
          </cell>
        </row>
        <row r="477">
          <cell r="A477">
            <v>100476</v>
          </cell>
          <cell r="B477" t="str">
            <v>VCR</v>
          </cell>
        </row>
        <row r="478">
          <cell r="A478">
            <v>100477</v>
          </cell>
          <cell r="B478" t="str">
            <v>AUDIO SC-EH501</v>
          </cell>
        </row>
        <row r="479">
          <cell r="A479">
            <v>100478</v>
          </cell>
          <cell r="B479" t="str">
            <v>DIGITAL CLR CAMCORDER</v>
          </cell>
        </row>
        <row r="480">
          <cell r="A480">
            <v>100479</v>
          </cell>
          <cell r="B480" t="str">
            <v>COMPUTER (COMPAQ)</v>
          </cell>
        </row>
        <row r="481">
          <cell r="A481">
            <v>100480</v>
          </cell>
          <cell r="B481" t="str">
            <v>COMPUTER (COMPAQ)</v>
          </cell>
        </row>
        <row r="482">
          <cell r="A482">
            <v>100481</v>
          </cell>
          <cell r="B482" t="str">
            <v>COMPUTER-LAPTOP/ASHWANI KAUL</v>
          </cell>
        </row>
        <row r="483">
          <cell r="A483">
            <v>100482</v>
          </cell>
          <cell r="B483" t="str">
            <v>PENTIUM-II VINTRON MAKE</v>
          </cell>
        </row>
        <row r="484">
          <cell r="A484">
            <v>100483</v>
          </cell>
          <cell r="B484" t="str">
            <v>COMPUTER-(COMPAQ)</v>
          </cell>
        </row>
        <row r="485">
          <cell r="A485">
            <v>100484</v>
          </cell>
          <cell r="B485" t="str">
            <v>COMPUTER (V. NO. 722)</v>
          </cell>
        </row>
        <row r="486">
          <cell r="A486">
            <v>100485</v>
          </cell>
          <cell r="B486" t="str">
            <v>EBG 520 BLACK-GA(HEMANT SHARMA)</v>
          </cell>
        </row>
        <row r="487">
          <cell r="A487">
            <v>100486</v>
          </cell>
          <cell r="B487" t="str">
            <v>EBG 520 BLACK-MANJEET DUTT</v>
          </cell>
        </row>
        <row r="488">
          <cell r="A488">
            <v>100487</v>
          </cell>
          <cell r="B488" t="str">
            <v>PC300GL/500/64/135</v>
          </cell>
        </row>
        <row r="489">
          <cell r="A489">
            <v>100488</v>
          </cell>
          <cell r="B489" t="str">
            <v>PC300GL/500/64/13.5</v>
          </cell>
        </row>
        <row r="490">
          <cell r="A490">
            <v>100489</v>
          </cell>
          <cell r="B490" t="str">
            <v>PC300GL/500/64/13.5</v>
          </cell>
        </row>
        <row r="491">
          <cell r="A491">
            <v>100490</v>
          </cell>
          <cell r="B491" t="str">
            <v>PC300GL/500/64/13.5</v>
          </cell>
        </row>
        <row r="492">
          <cell r="A492">
            <v>100491</v>
          </cell>
          <cell r="B492" t="str">
            <v>SPD EB-G600 MATSUOKA(DEL)</v>
          </cell>
        </row>
        <row r="493">
          <cell r="A493">
            <v>100492</v>
          </cell>
          <cell r="B493" t="str">
            <v>HOND CITY CAR-UP 16 A4818</v>
          </cell>
        </row>
        <row r="494">
          <cell r="A494">
            <v>100493</v>
          </cell>
          <cell r="B494" t="str">
            <v>LAP TOP-GURDEEP SINGH</v>
          </cell>
        </row>
        <row r="495">
          <cell r="A495">
            <v>100494</v>
          </cell>
          <cell r="B495" t="str">
            <v>CORDLESS PHONE</v>
          </cell>
        </row>
        <row r="496">
          <cell r="A496">
            <v>100495</v>
          </cell>
          <cell r="B496" t="str">
            <v>AIR CONDITIONER</v>
          </cell>
        </row>
        <row r="497">
          <cell r="A497">
            <v>100496</v>
          </cell>
          <cell r="B497" t="str">
            <v>PANABOARD</v>
          </cell>
        </row>
        <row r="498">
          <cell r="A498">
            <v>100497</v>
          </cell>
          <cell r="B498" t="str">
            <v>PANASONIC - 7030</v>
          </cell>
        </row>
        <row r="499">
          <cell r="A499">
            <v>100498</v>
          </cell>
          <cell r="B499" t="str">
            <v>VIDEOCON JETMATIC</v>
          </cell>
        </row>
        <row r="500">
          <cell r="A500">
            <v>100499</v>
          </cell>
          <cell r="B500" t="str">
            <v>PUSH BUTTON TELEPHONE</v>
          </cell>
        </row>
        <row r="501">
          <cell r="A501">
            <v>100500</v>
          </cell>
          <cell r="B501" t="str">
            <v>ELECTRONIC EXC.</v>
          </cell>
        </row>
        <row r="502">
          <cell r="A502">
            <v>100501</v>
          </cell>
          <cell r="B502" t="str">
            <v>PANABOARD</v>
          </cell>
        </row>
        <row r="503">
          <cell r="A503">
            <v>100502</v>
          </cell>
          <cell r="B503" t="str">
            <v>CHAIRS</v>
          </cell>
        </row>
        <row r="504">
          <cell r="A504">
            <v>100503</v>
          </cell>
          <cell r="B504" t="str">
            <v>CHAIRS</v>
          </cell>
        </row>
        <row r="505">
          <cell r="A505">
            <v>100504</v>
          </cell>
          <cell r="B505" t="str">
            <v>CHAIRS</v>
          </cell>
        </row>
        <row r="506">
          <cell r="A506">
            <v>100505</v>
          </cell>
          <cell r="B506" t="str">
            <v>CHAIRS</v>
          </cell>
        </row>
        <row r="507">
          <cell r="A507">
            <v>100506</v>
          </cell>
          <cell r="B507" t="str">
            <v>CHAIRS</v>
          </cell>
        </row>
        <row r="508">
          <cell r="A508">
            <v>100507</v>
          </cell>
          <cell r="B508" t="str">
            <v>CHAIRS</v>
          </cell>
        </row>
        <row r="509">
          <cell r="A509">
            <v>100508</v>
          </cell>
          <cell r="B509" t="str">
            <v>CHAIRS</v>
          </cell>
        </row>
        <row r="510">
          <cell r="A510">
            <v>100509</v>
          </cell>
          <cell r="B510" t="str">
            <v>CHAIRS</v>
          </cell>
        </row>
        <row r="511">
          <cell r="A511">
            <v>100510</v>
          </cell>
          <cell r="B511" t="str">
            <v>CHAIRS</v>
          </cell>
        </row>
        <row r="512">
          <cell r="A512">
            <v>100511</v>
          </cell>
          <cell r="B512" t="str">
            <v>CHAIRS</v>
          </cell>
        </row>
        <row r="513">
          <cell r="A513">
            <v>100512</v>
          </cell>
          <cell r="B513" t="str">
            <v>CHAIRS</v>
          </cell>
        </row>
        <row r="514">
          <cell r="A514">
            <v>100513</v>
          </cell>
          <cell r="B514" t="str">
            <v>CHAIRS</v>
          </cell>
        </row>
        <row r="515">
          <cell r="A515">
            <v>100514</v>
          </cell>
          <cell r="B515" t="str">
            <v>CHAIRS</v>
          </cell>
        </row>
        <row r="516">
          <cell r="A516">
            <v>100515</v>
          </cell>
          <cell r="B516" t="str">
            <v>CHAIRS</v>
          </cell>
        </row>
        <row r="517">
          <cell r="A517">
            <v>100516</v>
          </cell>
          <cell r="B517" t="str">
            <v>CHAIRS</v>
          </cell>
        </row>
        <row r="518">
          <cell r="A518">
            <v>100517</v>
          </cell>
          <cell r="B518" t="str">
            <v>CHAIRS</v>
          </cell>
        </row>
        <row r="519">
          <cell r="A519">
            <v>100518</v>
          </cell>
          <cell r="B519" t="str">
            <v>PARTITIONS</v>
          </cell>
        </row>
        <row r="520">
          <cell r="A520">
            <v>100519</v>
          </cell>
          <cell r="B520" t="str">
            <v>VENITIONS BLINDS</v>
          </cell>
        </row>
        <row r="521">
          <cell r="A521">
            <v>100520</v>
          </cell>
          <cell r="B521" t="str">
            <v>STORAGE UNITS</v>
          </cell>
        </row>
        <row r="522">
          <cell r="A522">
            <v>100521</v>
          </cell>
          <cell r="B522" t="str">
            <v>TABLES</v>
          </cell>
        </row>
        <row r="523">
          <cell r="A523">
            <v>100522</v>
          </cell>
          <cell r="B523" t="str">
            <v>TABLES</v>
          </cell>
        </row>
        <row r="524">
          <cell r="A524">
            <v>100523</v>
          </cell>
          <cell r="B524" t="str">
            <v>TABLES</v>
          </cell>
        </row>
        <row r="525">
          <cell r="A525">
            <v>100524</v>
          </cell>
          <cell r="B525" t="str">
            <v>TABLES</v>
          </cell>
        </row>
        <row r="526">
          <cell r="A526">
            <v>100525</v>
          </cell>
          <cell r="B526" t="str">
            <v>TABLES</v>
          </cell>
        </row>
        <row r="527">
          <cell r="A527">
            <v>100526</v>
          </cell>
          <cell r="B527" t="str">
            <v>FANS 3 NO</v>
          </cell>
        </row>
        <row r="528">
          <cell r="A528">
            <v>100527</v>
          </cell>
          <cell r="B528" t="str">
            <v>6 SLOTTED ANGLE RACKS V.NO.140</v>
          </cell>
        </row>
        <row r="529">
          <cell r="A529">
            <v>100528</v>
          </cell>
          <cell r="B529" t="str">
            <v>GD-90 CELLULAR JOLLY SS</v>
          </cell>
        </row>
        <row r="530">
          <cell r="A530">
            <v>100529</v>
          </cell>
          <cell r="B530" t="str">
            <v>GD-90 CELLULAR - KOTRESH JALI</v>
          </cell>
        </row>
        <row r="531">
          <cell r="A531">
            <v>100530</v>
          </cell>
          <cell r="B531" t="str">
            <v>GD-90 CELLULAR RAMESH</v>
          </cell>
        </row>
        <row r="532">
          <cell r="A532">
            <v>100531</v>
          </cell>
          <cell r="B532" t="str">
            <v>REFRIGERATOR</v>
          </cell>
        </row>
        <row r="533">
          <cell r="A533">
            <v>100532</v>
          </cell>
          <cell r="B533" t="str">
            <v>RICE COOKER</v>
          </cell>
        </row>
        <row r="534">
          <cell r="A534">
            <v>100533</v>
          </cell>
          <cell r="B534" t="str">
            <v>VOLTAGE STABLIZER</v>
          </cell>
        </row>
        <row r="535">
          <cell r="A535">
            <v>100534</v>
          </cell>
          <cell r="B535" t="str">
            <v>KELVINATOR MICROWAVE OVEN</v>
          </cell>
        </row>
        <row r="536">
          <cell r="A536">
            <v>100535</v>
          </cell>
          <cell r="B536" t="str">
            <v>KELVINATOR MICROWAVE OVEN</v>
          </cell>
        </row>
        <row r="537">
          <cell r="A537">
            <v>100536</v>
          </cell>
          <cell r="B537" t="str">
            <v>FAX MACHINE</v>
          </cell>
        </row>
        <row r="538">
          <cell r="A538">
            <v>100537</v>
          </cell>
          <cell r="B538" t="str">
            <v>VIDEOCON AIR CONDITIONER</v>
          </cell>
        </row>
        <row r="539">
          <cell r="A539">
            <v>100538</v>
          </cell>
          <cell r="B539" t="str">
            <v>VOLTAGE STABLIZER</v>
          </cell>
        </row>
        <row r="540">
          <cell r="A540">
            <v>100539</v>
          </cell>
          <cell r="B540" t="str">
            <v>COOKING RANGE</v>
          </cell>
        </row>
        <row r="541">
          <cell r="A541">
            <v>100540</v>
          </cell>
          <cell r="B541" t="str">
            <v>AIR CONDITION</v>
          </cell>
        </row>
        <row r="542">
          <cell r="A542">
            <v>100541</v>
          </cell>
          <cell r="B542" t="str">
            <v>AIR CONDITION</v>
          </cell>
        </row>
        <row r="543">
          <cell r="A543">
            <v>100542</v>
          </cell>
          <cell r="B543" t="str">
            <v>STUDY TABLE</v>
          </cell>
        </row>
        <row r="544">
          <cell r="A544">
            <v>100543</v>
          </cell>
          <cell r="B544" t="str">
            <v>BED WITH MATRESSESS</v>
          </cell>
        </row>
        <row r="545">
          <cell r="A545">
            <v>100544</v>
          </cell>
          <cell r="B545" t="str">
            <v>CURVE SOFA</v>
          </cell>
        </row>
        <row r="546">
          <cell r="A546">
            <v>100545</v>
          </cell>
          <cell r="B546" t="str">
            <v>SIDE UNIT</v>
          </cell>
        </row>
        <row r="547">
          <cell r="A547">
            <v>100546</v>
          </cell>
          <cell r="B547" t="str">
            <v>CTV</v>
          </cell>
        </row>
        <row r="548">
          <cell r="A548">
            <v>100547</v>
          </cell>
          <cell r="B548" t="str">
            <v>DEEP FREEZER</v>
          </cell>
        </row>
        <row r="549">
          <cell r="A549">
            <v>100548</v>
          </cell>
          <cell r="B549" t="str">
            <v>VOLTAGE STABLIZER</v>
          </cell>
        </row>
        <row r="550">
          <cell r="A550">
            <v>100549</v>
          </cell>
          <cell r="B550" t="str">
            <v>VOLTAGE STABLIZER</v>
          </cell>
        </row>
        <row r="551">
          <cell r="A551">
            <v>100550</v>
          </cell>
          <cell r="B551" t="str">
            <v>BED ROOM CABINET</v>
          </cell>
        </row>
        <row r="552">
          <cell r="A552">
            <v>100551</v>
          </cell>
          <cell r="B552" t="str">
            <v>STUDY TABLE</v>
          </cell>
        </row>
        <row r="553">
          <cell r="A553">
            <v>100552</v>
          </cell>
          <cell r="B553" t="str">
            <v>STUDY TABLE</v>
          </cell>
        </row>
        <row r="554">
          <cell r="A554">
            <v>100553</v>
          </cell>
          <cell r="B554" t="str">
            <v>TABLE WITH BOTH SIDE DRAWER</v>
          </cell>
        </row>
        <row r="555">
          <cell r="A555">
            <v>100554</v>
          </cell>
          <cell r="B555" t="str">
            <v>SIDE TABLE GLASS TOP</v>
          </cell>
        </row>
        <row r="556">
          <cell r="A556">
            <v>100555</v>
          </cell>
          <cell r="B556" t="str">
            <v>SIDE TABLE GLASS TOP</v>
          </cell>
        </row>
        <row r="557">
          <cell r="A557">
            <v>100556</v>
          </cell>
          <cell r="B557" t="str">
            <v>STUDY TABLE</v>
          </cell>
        </row>
        <row r="558">
          <cell r="A558">
            <v>100557</v>
          </cell>
          <cell r="B558" t="str">
            <v>CENTRE GLASS TABLE</v>
          </cell>
        </row>
        <row r="559">
          <cell r="A559">
            <v>100558</v>
          </cell>
          <cell r="B559" t="str">
            <v>CENTRE GLASS TABLE</v>
          </cell>
        </row>
        <row r="560">
          <cell r="A560">
            <v>100559</v>
          </cell>
          <cell r="B560" t="str">
            <v>SOFA 3 SEATER</v>
          </cell>
        </row>
        <row r="561">
          <cell r="A561">
            <v>100560</v>
          </cell>
          <cell r="B561" t="str">
            <v>SOFA 3 SEATER</v>
          </cell>
        </row>
        <row r="562">
          <cell r="A562">
            <v>100561</v>
          </cell>
          <cell r="B562" t="str">
            <v>SOFA 3 SEATER</v>
          </cell>
        </row>
        <row r="563">
          <cell r="A563">
            <v>100562</v>
          </cell>
          <cell r="B563" t="str">
            <v>SOFA 3 SEATER</v>
          </cell>
        </row>
        <row r="564">
          <cell r="A564">
            <v>100563</v>
          </cell>
          <cell r="B564" t="str">
            <v>DINNING TABLE</v>
          </cell>
        </row>
        <row r="565">
          <cell r="A565">
            <v>100564</v>
          </cell>
          <cell r="B565" t="str">
            <v>CHAIRS</v>
          </cell>
        </row>
        <row r="566">
          <cell r="A566">
            <v>100565</v>
          </cell>
          <cell r="B566" t="str">
            <v>AQUAGUARDS</v>
          </cell>
        </row>
        <row r="567">
          <cell r="A567">
            <v>100566</v>
          </cell>
          <cell r="B567" t="str">
            <v>VCR</v>
          </cell>
        </row>
        <row r="568">
          <cell r="A568">
            <v>100567</v>
          </cell>
          <cell r="B568" t="str">
            <v>DINNING CHAIR</v>
          </cell>
        </row>
        <row r="569">
          <cell r="A569">
            <v>100568</v>
          </cell>
          <cell r="B569" t="str">
            <v>DINNING CHAIR</v>
          </cell>
        </row>
        <row r="570">
          <cell r="A570">
            <v>100569</v>
          </cell>
          <cell r="B570" t="str">
            <v>DINNING CHAIR</v>
          </cell>
        </row>
        <row r="571">
          <cell r="A571">
            <v>100570</v>
          </cell>
          <cell r="B571" t="str">
            <v>DINNING CHAIR</v>
          </cell>
        </row>
        <row r="572">
          <cell r="A572">
            <v>100571</v>
          </cell>
          <cell r="B572" t="str">
            <v>DINNING CHAIR</v>
          </cell>
        </row>
        <row r="573">
          <cell r="A573">
            <v>100572</v>
          </cell>
          <cell r="B573" t="str">
            <v>DINNING CHAIR</v>
          </cell>
        </row>
        <row r="574">
          <cell r="A574">
            <v>100573</v>
          </cell>
          <cell r="B574" t="str">
            <v>DINNING CHAIR</v>
          </cell>
        </row>
        <row r="575">
          <cell r="A575">
            <v>100574</v>
          </cell>
          <cell r="B575" t="str">
            <v>DINNING CHAIR</v>
          </cell>
        </row>
        <row r="576">
          <cell r="A576">
            <v>100575</v>
          </cell>
          <cell r="B576" t="str">
            <v>GENERATOR SET</v>
          </cell>
        </row>
        <row r="577">
          <cell r="A577">
            <v>100576</v>
          </cell>
          <cell r="B577" t="str">
            <v>SUPER HEAT (HEATER)</v>
          </cell>
        </row>
        <row r="578">
          <cell r="A578">
            <v>100577</v>
          </cell>
          <cell r="B578" t="str">
            <v>CUPBOARD</v>
          </cell>
        </row>
        <row r="579">
          <cell r="A579">
            <v>100578</v>
          </cell>
          <cell r="B579" t="str">
            <v>PRESSING TABLE</v>
          </cell>
        </row>
        <row r="580">
          <cell r="A580">
            <v>100579</v>
          </cell>
          <cell r="B580" t="str">
            <v>MICROWAVE OVEN</v>
          </cell>
        </row>
        <row r="581">
          <cell r="A581">
            <v>100580</v>
          </cell>
          <cell r="B581" t="str">
            <v>AIRCONDITION-(SALORA MAKE)</v>
          </cell>
        </row>
        <row r="582">
          <cell r="A582">
            <v>100581</v>
          </cell>
          <cell r="B582" t="str">
            <v>AIRCONDITION-(SALORA MAKE)</v>
          </cell>
        </row>
        <row r="583">
          <cell r="A583">
            <v>100582</v>
          </cell>
          <cell r="B583" t="str">
            <v>WASHING MACHINE(VIDEOCON)</v>
          </cell>
        </row>
        <row r="584">
          <cell r="A584">
            <v>100583</v>
          </cell>
          <cell r="B584" t="str">
            <v>TABLE</v>
          </cell>
        </row>
        <row r="585">
          <cell r="A585">
            <v>100584</v>
          </cell>
          <cell r="B585" t="str">
            <v>GODREJ BOOK CASE/CONFERENCE ROOM</v>
          </cell>
        </row>
        <row r="586">
          <cell r="A586">
            <v>100585</v>
          </cell>
          <cell r="B586" t="str">
            <v>RICE COOKER</v>
          </cell>
        </row>
        <row r="587">
          <cell r="A587">
            <v>100586</v>
          </cell>
          <cell r="B587" t="str">
            <v>RICE COOKER</v>
          </cell>
        </row>
        <row r="588">
          <cell r="A588">
            <v>100587</v>
          </cell>
          <cell r="B588" t="str">
            <v>VACUME CLEANER</v>
          </cell>
        </row>
        <row r="589">
          <cell r="A589">
            <v>100588</v>
          </cell>
          <cell r="B589" t="str">
            <v>OVEN TOASTER GRILLER-LIFELONG</v>
          </cell>
        </row>
        <row r="590">
          <cell r="A590">
            <v>100589</v>
          </cell>
          <cell r="B590" t="str">
            <v>PHILIPS IRON</v>
          </cell>
        </row>
        <row r="591">
          <cell r="A591">
            <v>100590</v>
          </cell>
          <cell r="B591" t="str">
            <v>KELVINATOR MICROWAVE OVEN</v>
          </cell>
        </row>
        <row r="592">
          <cell r="A592">
            <v>100591</v>
          </cell>
          <cell r="B592" t="str">
            <v>COOKING RANGE</v>
          </cell>
        </row>
        <row r="593">
          <cell r="A593">
            <v>100592</v>
          </cell>
          <cell r="B593" t="str">
            <v>VACUME CLEANER</v>
          </cell>
        </row>
        <row r="594">
          <cell r="A594">
            <v>100593</v>
          </cell>
          <cell r="B594" t="str">
            <v>DOUBLE BED</v>
          </cell>
        </row>
        <row r="595">
          <cell r="A595">
            <v>100594</v>
          </cell>
          <cell r="B595" t="str">
            <v>CURVE SOFA</v>
          </cell>
        </row>
        <row r="596">
          <cell r="A596">
            <v>100595</v>
          </cell>
          <cell r="B596" t="str">
            <v>SOFA SIDE SEATER</v>
          </cell>
        </row>
        <row r="597">
          <cell r="A597">
            <v>100596</v>
          </cell>
          <cell r="B597" t="str">
            <v>CURVE SOFA</v>
          </cell>
        </row>
        <row r="598">
          <cell r="A598">
            <v>100597</v>
          </cell>
          <cell r="B598" t="str">
            <v>CURVE SOFA</v>
          </cell>
        </row>
        <row r="599">
          <cell r="A599">
            <v>100598</v>
          </cell>
          <cell r="B599" t="str">
            <v>CURVE SOFA</v>
          </cell>
        </row>
        <row r="600">
          <cell r="A600">
            <v>100599</v>
          </cell>
          <cell r="B600" t="str">
            <v>VCR PANASONIC</v>
          </cell>
        </row>
        <row r="601">
          <cell r="A601">
            <v>100600</v>
          </cell>
          <cell r="B601" t="str">
            <v>SMALL WOODEN CABINET WITH DRAWER</v>
          </cell>
        </row>
        <row r="602">
          <cell r="A602">
            <v>100601</v>
          </cell>
          <cell r="B602" t="str">
            <v>DINNING TABLE WITH 6 CHAIRS</v>
          </cell>
        </row>
        <row r="603">
          <cell r="A603">
            <v>100602</v>
          </cell>
          <cell r="B603" t="str">
            <v>MICRO WAVE</v>
          </cell>
        </row>
        <row r="604">
          <cell r="A604">
            <v>100603</v>
          </cell>
          <cell r="B604" t="str">
            <v>CARPETS</v>
          </cell>
        </row>
        <row r="605">
          <cell r="A605">
            <v>100604</v>
          </cell>
          <cell r="B605" t="str">
            <v>DINNING TABLE WOODEN</v>
          </cell>
        </row>
        <row r="606">
          <cell r="A606">
            <v>100605</v>
          </cell>
          <cell r="B606" t="str">
            <v>CENTRE TABLE</v>
          </cell>
        </row>
        <row r="607">
          <cell r="A607">
            <v>100606</v>
          </cell>
          <cell r="B607" t="str">
            <v>AIR CONDITIONER</v>
          </cell>
        </row>
        <row r="608">
          <cell r="A608">
            <v>100607</v>
          </cell>
          <cell r="B608" t="str">
            <v>AIR CONDITIONER</v>
          </cell>
        </row>
        <row r="609">
          <cell r="A609">
            <v>100608</v>
          </cell>
          <cell r="B609" t="str">
            <v>AIR CONDITIONER</v>
          </cell>
        </row>
        <row r="610">
          <cell r="A610">
            <v>100609</v>
          </cell>
          <cell r="B610" t="str">
            <v>VOLTAGE STABLIZER</v>
          </cell>
        </row>
        <row r="611">
          <cell r="A611">
            <v>100610</v>
          </cell>
          <cell r="B611" t="str">
            <v>VOLTAGE STABLIZER</v>
          </cell>
        </row>
        <row r="612">
          <cell r="A612">
            <v>100611</v>
          </cell>
          <cell r="B612" t="str">
            <v>VOLTAGE STABLIZER</v>
          </cell>
        </row>
        <row r="613">
          <cell r="A613">
            <v>100612</v>
          </cell>
          <cell r="B613" t="str">
            <v>VOLTAGE STABLIZER</v>
          </cell>
        </row>
        <row r="614">
          <cell r="A614">
            <v>100613</v>
          </cell>
          <cell r="B614" t="str">
            <v>STABLIZER</v>
          </cell>
        </row>
        <row r="615">
          <cell r="A615">
            <v>100614</v>
          </cell>
          <cell r="B615" t="str">
            <v>STABLIZER</v>
          </cell>
        </row>
        <row r="616">
          <cell r="A616">
            <v>100615</v>
          </cell>
          <cell r="B616" t="str">
            <v>STABLIZER</v>
          </cell>
        </row>
        <row r="617">
          <cell r="A617">
            <v>100616</v>
          </cell>
          <cell r="B617" t="str">
            <v>SIDE SEATER</v>
          </cell>
        </row>
        <row r="618">
          <cell r="A618">
            <v>100617</v>
          </cell>
          <cell r="B618" t="str">
            <v>SIDE SEATER</v>
          </cell>
        </row>
        <row r="619">
          <cell r="A619">
            <v>100618</v>
          </cell>
          <cell r="B619" t="str">
            <v>SOFA SEATER</v>
          </cell>
        </row>
        <row r="620">
          <cell r="A620">
            <v>100619</v>
          </cell>
          <cell r="B620" t="str">
            <v>SOFA SEATER</v>
          </cell>
        </row>
        <row r="621">
          <cell r="A621">
            <v>100620</v>
          </cell>
          <cell r="B621" t="str">
            <v>SIDE UNITS</v>
          </cell>
        </row>
        <row r="622">
          <cell r="A622">
            <v>100621</v>
          </cell>
          <cell r="B622" t="str">
            <v>BED SIDE TABLE</v>
          </cell>
        </row>
        <row r="623">
          <cell r="A623">
            <v>100622</v>
          </cell>
          <cell r="B623" t="str">
            <v>BDE SIDE TABLE</v>
          </cell>
        </row>
        <row r="624">
          <cell r="A624">
            <v>100623</v>
          </cell>
          <cell r="B624" t="str">
            <v>TABLE SMALL</v>
          </cell>
        </row>
        <row r="625">
          <cell r="A625">
            <v>100624</v>
          </cell>
          <cell r="B625" t="str">
            <v>STUDY TABLE</v>
          </cell>
        </row>
        <row r="626">
          <cell r="A626">
            <v>100625</v>
          </cell>
          <cell r="B626" t="str">
            <v>CHAIRS</v>
          </cell>
        </row>
        <row r="627">
          <cell r="A627">
            <v>100626</v>
          </cell>
          <cell r="B627" t="str">
            <v>STUDY CHAIR</v>
          </cell>
        </row>
        <row r="628">
          <cell r="A628">
            <v>100627</v>
          </cell>
          <cell r="B628" t="str">
            <v>STUDY CHAIR</v>
          </cell>
        </row>
        <row r="629">
          <cell r="A629">
            <v>100628</v>
          </cell>
          <cell r="B629" t="str">
            <v>SIDE TABLE</v>
          </cell>
        </row>
        <row r="630">
          <cell r="A630">
            <v>100629</v>
          </cell>
          <cell r="B630" t="str">
            <v>SIDE TABLE</v>
          </cell>
        </row>
        <row r="631">
          <cell r="A631">
            <v>100630</v>
          </cell>
          <cell r="B631" t="str">
            <v>CHAIRS WITHOUT ARMS</v>
          </cell>
        </row>
        <row r="632">
          <cell r="A632">
            <v>100631</v>
          </cell>
          <cell r="B632" t="str">
            <v>CHAIRS WIYHOUT ARMS</v>
          </cell>
        </row>
        <row r="633">
          <cell r="A633">
            <v>100632</v>
          </cell>
          <cell r="B633" t="str">
            <v>AIR CONDITIONER</v>
          </cell>
        </row>
        <row r="634">
          <cell r="A634">
            <v>100633</v>
          </cell>
          <cell r="B634" t="str">
            <v>REFRIGERATOR</v>
          </cell>
        </row>
        <row r="635">
          <cell r="A635">
            <v>100634</v>
          </cell>
          <cell r="B635" t="str">
            <v>AQUAGUARD</v>
          </cell>
        </row>
        <row r="636">
          <cell r="A636">
            <v>100635</v>
          </cell>
          <cell r="B636" t="str">
            <v>REFRIGERATOR</v>
          </cell>
        </row>
        <row r="637">
          <cell r="A637">
            <v>100636</v>
          </cell>
          <cell r="B637" t="str">
            <v>REFRIGERATOR</v>
          </cell>
        </row>
        <row r="638">
          <cell r="A638">
            <v>100637</v>
          </cell>
          <cell r="B638" t="str">
            <v>TV PANASONIC</v>
          </cell>
        </row>
        <row r="639">
          <cell r="A639">
            <v>100638</v>
          </cell>
          <cell r="B639" t="str">
            <v>HEAT CONVERTER</v>
          </cell>
        </row>
        <row r="640">
          <cell r="A640">
            <v>100639</v>
          </cell>
          <cell r="B640" t="str">
            <v>BED WITH MATRESSES</v>
          </cell>
        </row>
        <row r="641">
          <cell r="A641">
            <v>100640</v>
          </cell>
          <cell r="B641" t="str">
            <v>WOODEN CABINET WITH MIRROR</v>
          </cell>
        </row>
        <row r="642">
          <cell r="A642">
            <v>100641</v>
          </cell>
          <cell r="B642" t="str">
            <v>WOODEN CABINET DOUBLE</v>
          </cell>
        </row>
        <row r="643">
          <cell r="A643">
            <v>100642</v>
          </cell>
          <cell r="B643" t="str">
            <v>WOODEN STORAGE CABINET</v>
          </cell>
        </row>
        <row r="644">
          <cell r="A644">
            <v>100643</v>
          </cell>
          <cell r="B644" t="str">
            <v>CANE CHAIR</v>
          </cell>
        </row>
        <row r="645">
          <cell r="A645">
            <v>100644</v>
          </cell>
          <cell r="B645" t="str">
            <v>CANE CHAIR</v>
          </cell>
        </row>
        <row r="646">
          <cell r="A646">
            <v>100645</v>
          </cell>
          <cell r="B646" t="str">
            <v>CANE CHAIR</v>
          </cell>
        </row>
        <row r="647">
          <cell r="A647">
            <v>100646</v>
          </cell>
          <cell r="B647" t="str">
            <v>CANE CHAIR</v>
          </cell>
        </row>
        <row r="648">
          <cell r="A648">
            <v>100647</v>
          </cell>
          <cell r="B648" t="str">
            <v>SEATER 3 SOFA</v>
          </cell>
        </row>
        <row r="649">
          <cell r="A649">
            <v>100648</v>
          </cell>
          <cell r="B649" t="str">
            <v>3 SEATER SOFA</v>
          </cell>
        </row>
        <row r="650">
          <cell r="A650">
            <v>100649</v>
          </cell>
          <cell r="B650" t="str">
            <v>WOODEN CABINET</v>
          </cell>
        </row>
        <row r="651">
          <cell r="A651">
            <v>100650</v>
          </cell>
          <cell r="B651" t="str">
            <v>WOODEN CABINET</v>
          </cell>
        </row>
        <row r="652">
          <cell r="A652">
            <v>100651</v>
          </cell>
          <cell r="B652" t="str">
            <v>WOODEN CABINET</v>
          </cell>
        </row>
        <row r="653">
          <cell r="A653">
            <v>100652</v>
          </cell>
          <cell r="B653" t="str">
            <v>COOKING RANGE SUPERFLAME</v>
          </cell>
        </row>
        <row r="654">
          <cell r="A654">
            <v>100653</v>
          </cell>
          <cell r="B654" t="str">
            <v>VCD PLAYER</v>
          </cell>
        </row>
        <row r="655">
          <cell r="A655">
            <v>100654</v>
          </cell>
          <cell r="B655" t="str">
            <v>MUSIC SYSTEM</v>
          </cell>
        </row>
        <row r="656">
          <cell r="A656">
            <v>100655</v>
          </cell>
          <cell r="B656" t="str">
            <v>CENTRE TABLE CANE</v>
          </cell>
        </row>
        <row r="657">
          <cell r="A657">
            <v>100656</v>
          </cell>
          <cell r="B657" t="str">
            <v>WOODN CABINET</v>
          </cell>
        </row>
        <row r="658">
          <cell r="A658">
            <v>100657</v>
          </cell>
          <cell r="B658" t="str">
            <v>LASER DISC</v>
          </cell>
        </row>
        <row r="659">
          <cell r="A659">
            <v>100658</v>
          </cell>
          <cell r="B659" t="str">
            <v>SHRI RAM HONDA</v>
          </cell>
        </row>
        <row r="660">
          <cell r="A660">
            <v>100659</v>
          </cell>
          <cell r="B660" t="str">
            <v>GENERATOR</v>
          </cell>
        </row>
        <row r="661">
          <cell r="A661">
            <v>100660</v>
          </cell>
          <cell r="B661" t="str">
            <v>VOLTAGE STABLIZER</v>
          </cell>
        </row>
        <row r="662">
          <cell r="A662">
            <v>100661</v>
          </cell>
          <cell r="B662" t="str">
            <v>MUSIC SYSTEM</v>
          </cell>
        </row>
        <row r="663">
          <cell r="A663">
            <v>100662</v>
          </cell>
          <cell r="B663" t="str">
            <v>STABLIZER</v>
          </cell>
        </row>
        <row r="664">
          <cell r="A664">
            <v>100663</v>
          </cell>
          <cell r="B664" t="str">
            <v>TABLE FAN</v>
          </cell>
        </row>
        <row r="665">
          <cell r="A665">
            <v>100664</v>
          </cell>
          <cell r="B665" t="str">
            <v>KX-B630G-1 FAX MACHINE</v>
          </cell>
        </row>
        <row r="666">
          <cell r="A666">
            <v>100665</v>
          </cell>
          <cell r="B666" t="str">
            <v>RICE COOKER</v>
          </cell>
        </row>
        <row r="667">
          <cell r="A667">
            <v>100666</v>
          </cell>
          <cell r="B667" t="str">
            <v>HOTLINE COOKING RANGE</v>
          </cell>
        </row>
        <row r="668">
          <cell r="A668">
            <v>100667</v>
          </cell>
          <cell r="B668" t="str">
            <v>AIR CONDITIONER</v>
          </cell>
        </row>
        <row r="669">
          <cell r="A669">
            <v>100668</v>
          </cell>
          <cell r="B669" t="str">
            <v>FAX MACHINE</v>
          </cell>
        </row>
        <row r="670">
          <cell r="A670">
            <v>100669</v>
          </cell>
          <cell r="B670" t="str">
            <v>MUSIC STEREO</v>
          </cell>
        </row>
        <row r="671">
          <cell r="A671">
            <v>100670</v>
          </cell>
          <cell r="B671" t="str">
            <v>AIR CONDITIONER</v>
          </cell>
        </row>
        <row r="672">
          <cell r="A672">
            <v>100671</v>
          </cell>
          <cell r="B672" t="str">
            <v>KELVINATOR MICRO OVEN</v>
          </cell>
        </row>
        <row r="673">
          <cell r="A673">
            <v>100672</v>
          </cell>
          <cell r="B673" t="str">
            <v>CARPET</v>
          </cell>
        </row>
        <row r="674">
          <cell r="A674">
            <v>100673</v>
          </cell>
          <cell r="B674" t="str">
            <v>DOUBLE BED WITH MATRESSES</v>
          </cell>
        </row>
        <row r="675">
          <cell r="A675">
            <v>100674</v>
          </cell>
          <cell r="B675" t="str">
            <v>SINGLE BED WITH MATRESSESS</v>
          </cell>
        </row>
        <row r="676">
          <cell r="A676">
            <v>100675</v>
          </cell>
          <cell r="B676" t="str">
            <v>CURVE SOFA</v>
          </cell>
        </row>
        <row r="677">
          <cell r="A677">
            <v>100676</v>
          </cell>
          <cell r="B677" t="str">
            <v>AIR CONDITIONER</v>
          </cell>
        </row>
        <row r="678">
          <cell r="A678">
            <v>100677</v>
          </cell>
          <cell r="B678" t="str">
            <v>AIR CONDITIONER</v>
          </cell>
        </row>
        <row r="679">
          <cell r="A679">
            <v>100678</v>
          </cell>
          <cell r="B679" t="str">
            <v>AIR CONDITIONER</v>
          </cell>
        </row>
        <row r="680">
          <cell r="A680">
            <v>100679</v>
          </cell>
          <cell r="B680" t="str">
            <v>COLOUR PRINTER</v>
          </cell>
        </row>
        <row r="681">
          <cell r="A681">
            <v>100680</v>
          </cell>
          <cell r="B681" t="str">
            <v>BOOK SHELF WOODEN</v>
          </cell>
        </row>
        <row r="682">
          <cell r="A682">
            <v>100681</v>
          </cell>
          <cell r="B682" t="str">
            <v>BOOK SHELF WOODEN</v>
          </cell>
        </row>
        <row r="683">
          <cell r="A683">
            <v>100682</v>
          </cell>
          <cell r="B683" t="str">
            <v>CHAIR</v>
          </cell>
        </row>
        <row r="684">
          <cell r="A684">
            <v>100683</v>
          </cell>
          <cell r="B684" t="str">
            <v>CHAIR</v>
          </cell>
        </row>
        <row r="685">
          <cell r="A685">
            <v>100684</v>
          </cell>
          <cell r="B685" t="str">
            <v>CHAIR</v>
          </cell>
        </row>
        <row r="686">
          <cell r="A686">
            <v>100685</v>
          </cell>
          <cell r="B686" t="str">
            <v>DRESSING CABINET</v>
          </cell>
        </row>
        <row r="687">
          <cell r="A687">
            <v>100686</v>
          </cell>
          <cell r="B687" t="str">
            <v>STABLIZER</v>
          </cell>
        </row>
        <row r="688">
          <cell r="A688">
            <v>100687</v>
          </cell>
          <cell r="B688" t="str">
            <v>STABLIZER</v>
          </cell>
        </row>
        <row r="689">
          <cell r="A689">
            <v>100688</v>
          </cell>
          <cell r="B689" t="str">
            <v>VOLTAGE STABLIZER</v>
          </cell>
        </row>
        <row r="690">
          <cell r="A690">
            <v>100689</v>
          </cell>
          <cell r="B690" t="str">
            <v>VOLTAGE STABLIZER</v>
          </cell>
        </row>
        <row r="691">
          <cell r="A691">
            <v>100690</v>
          </cell>
          <cell r="B691" t="str">
            <v>VOLTAGE STABLIZER</v>
          </cell>
        </row>
        <row r="692">
          <cell r="A692">
            <v>100691</v>
          </cell>
          <cell r="B692" t="str">
            <v>VOLTAGE STABLIZER</v>
          </cell>
        </row>
        <row r="693">
          <cell r="A693">
            <v>100692</v>
          </cell>
          <cell r="B693" t="str">
            <v>VOLTAGE STABLIZER</v>
          </cell>
        </row>
        <row r="694">
          <cell r="A694">
            <v>100693</v>
          </cell>
          <cell r="B694" t="str">
            <v>VOLTAGE STABLIZER</v>
          </cell>
        </row>
        <row r="695">
          <cell r="A695">
            <v>100694</v>
          </cell>
          <cell r="B695" t="str">
            <v>STUDY TABLE</v>
          </cell>
        </row>
        <row r="696">
          <cell r="A696">
            <v>100695</v>
          </cell>
          <cell r="B696" t="str">
            <v>CENTRE TABLE WOODEN</v>
          </cell>
        </row>
        <row r="697">
          <cell r="A697">
            <v>100696</v>
          </cell>
          <cell r="B697" t="str">
            <v>WOODEN RACK</v>
          </cell>
        </row>
        <row r="698">
          <cell r="A698">
            <v>100697</v>
          </cell>
          <cell r="B698" t="str">
            <v>WOODEN CABINET WITH DRAWER</v>
          </cell>
        </row>
        <row r="699">
          <cell r="A699">
            <v>100698</v>
          </cell>
          <cell r="B699" t="str">
            <v>CLOTH DRYING STAND</v>
          </cell>
        </row>
        <row r="700">
          <cell r="A700">
            <v>100699</v>
          </cell>
          <cell r="B700" t="str">
            <v>CHAIRS</v>
          </cell>
        </row>
        <row r="701">
          <cell r="A701">
            <v>100700</v>
          </cell>
          <cell r="B701" t="str">
            <v>CHAIRS</v>
          </cell>
        </row>
        <row r="702">
          <cell r="A702">
            <v>100701</v>
          </cell>
          <cell r="B702" t="str">
            <v>CHAIRS</v>
          </cell>
        </row>
        <row r="703">
          <cell r="A703">
            <v>100702</v>
          </cell>
          <cell r="B703" t="str">
            <v>WOODEN CABINET SMALL</v>
          </cell>
        </row>
        <row r="704">
          <cell r="A704">
            <v>100703</v>
          </cell>
          <cell r="B704" t="str">
            <v>WOODEN CABINET DOUBLE</v>
          </cell>
        </row>
        <row r="705">
          <cell r="A705">
            <v>100704</v>
          </cell>
          <cell r="B705" t="str">
            <v>WOODEN ENCLOSED CABINET</v>
          </cell>
        </row>
        <row r="706">
          <cell r="A706">
            <v>100705</v>
          </cell>
          <cell r="B706" t="str">
            <v>TV PANASONIC</v>
          </cell>
        </row>
        <row r="707">
          <cell r="A707">
            <v>100706</v>
          </cell>
          <cell r="B707" t="str">
            <v>SOFA SINGLE SEATER</v>
          </cell>
        </row>
        <row r="708">
          <cell r="A708">
            <v>100707</v>
          </cell>
          <cell r="B708" t="str">
            <v>DINNING CHAIRS WITH ARMS</v>
          </cell>
        </row>
        <row r="709">
          <cell r="A709">
            <v>100708</v>
          </cell>
          <cell r="B709" t="str">
            <v>DINNING CHAIRS WITH ARMS</v>
          </cell>
        </row>
        <row r="710">
          <cell r="A710">
            <v>100709</v>
          </cell>
          <cell r="B710" t="str">
            <v>DINNING CHAIRS WITHOUT ARMS</v>
          </cell>
        </row>
        <row r="711">
          <cell r="A711">
            <v>100710</v>
          </cell>
          <cell r="B711" t="str">
            <v>DINNING CHAIRS WITHOUT ARMS</v>
          </cell>
        </row>
        <row r="712">
          <cell r="A712">
            <v>100711</v>
          </cell>
          <cell r="B712" t="str">
            <v>DINNING CHAIRS WITHOUT ARMS</v>
          </cell>
        </row>
        <row r="713">
          <cell r="A713">
            <v>100712</v>
          </cell>
          <cell r="B713" t="str">
            <v>DINNING CHAIRS WITHOUT ARMS</v>
          </cell>
        </row>
        <row r="714">
          <cell r="A714">
            <v>100713</v>
          </cell>
          <cell r="B714" t="str">
            <v>DINNING CHAIRS WITHOUT ARMS</v>
          </cell>
        </row>
        <row r="715">
          <cell r="A715">
            <v>100714</v>
          </cell>
          <cell r="B715" t="str">
            <v>DINNING CHAIRS WITHOUT ARMS</v>
          </cell>
        </row>
        <row r="716">
          <cell r="A716">
            <v>100715</v>
          </cell>
          <cell r="B716" t="str">
            <v>SIDE TABLE</v>
          </cell>
        </row>
        <row r="717">
          <cell r="A717">
            <v>100716</v>
          </cell>
          <cell r="B717" t="str">
            <v>SIDE TABLE</v>
          </cell>
        </row>
        <row r="718">
          <cell r="A718">
            <v>100717</v>
          </cell>
          <cell r="B718" t="str">
            <v>SOFA SINGLE SEATER</v>
          </cell>
        </row>
        <row r="719">
          <cell r="A719">
            <v>100718</v>
          </cell>
          <cell r="B719" t="str">
            <v>AQUAGUARDS</v>
          </cell>
        </row>
        <row r="720">
          <cell r="A720">
            <v>100719</v>
          </cell>
          <cell r="B720" t="str">
            <v>REFRIGRATOR</v>
          </cell>
        </row>
        <row r="721">
          <cell r="A721">
            <v>100720</v>
          </cell>
          <cell r="B721" t="str">
            <v>VOLTAS REFRIGRATOR</v>
          </cell>
        </row>
        <row r="722">
          <cell r="A722">
            <v>100721</v>
          </cell>
          <cell r="B722" t="str">
            <v>AIR CONDITIONER</v>
          </cell>
        </row>
        <row r="723">
          <cell r="A723">
            <v>100722</v>
          </cell>
          <cell r="B723" t="str">
            <v>AIR CONDITIONER</v>
          </cell>
        </row>
        <row r="724">
          <cell r="A724">
            <v>100723</v>
          </cell>
          <cell r="B724" t="str">
            <v>AIR CONDITIONER</v>
          </cell>
        </row>
        <row r="725">
          <cell r="A725">
            <v>100724</v>
          </cell>
          <cell r="B725" t="str">
            <v>VCR-A-SUPER DRIVE</v>
          </cell>
        </row>
        <row r="726">
          <cell r="A726">
            <v>100725</v>
          </cell>
          <cell r="B726" t="str">
            <v>VCR-LG-LOGIC</v>
          </cell>
        </row>
        <row r="727">
          <cell r="A727">
            <v>100726</v>
          </cell>
          <cell r="B727" t="str">
            <v>MUSIC SYSTEM</v>
          </cell>
        </row>
        <row r="728">
          <cell r="A728">
            <v>100727</v>
          </cell>
          <cell r="B728" t="str">
            <v>BOOK SHELF WOODEN</v>
          </cell>
        </row>
        <row r="729">
          <cell r="A729">
            <v>100728</v>
          </cell>
          <cell r="B729" t="str">
            <v>BOOK SHELF WOODEN</v>
          </cell>
        </row>
        <row r="730">
          <cell r="A730">
            <v>100729</v>
          </cell>
          <cell r="B730" t="str">
            <v>ONE PAIR MATRESS</v>
          </cell>
        </row>
        <row r="731">
          <cell r="A731">
            <v>100730</v>
          </cell>
          <cell r="B731" t="str">
            <v>ONE PAIR MATRESS</v>
          </cell>
        </row>
        <row r="732">
          <cell r="A732">
            <v>100731</v>
          </cell>
          <cell r="B732" t="str">
            <v>BRASS PIPE TABLE WITH GLASS  TOP</v>
          </cell>
        </row>
        <row r="733">
          <cell r="A733">
            <v>100732</v>
          </cell>
          <cell r="B733" t="str">
            <v>WOODEN STOOL</v>
          </cell>
        </row>
        <row r="734">
          <cell r="A734">
            <v>100733</v>
          </cell>
          <cell r="B734" t="str">
            <v>REFRIGRATOR</v>
          </cell>
        </row>
        <row r="735">
          <cell r="A735">
            <v>100734</v>
          </cell>
          <cell r="B735" t="str">
            <v>REFRIGRATOR</v>
          </cell>
        </row>
        <row r="736">
          <cell r="A736">
            <v>100735</v>
          </cell>
          <cell r="B736" t="str">
            <v>REFRIGRATOR</v>
          </cell>
        </row>
        <row r="737">
          <cell r="A737">
            <v>100736</v>
          </cell>
          <cell r="B737" t="str">
            <v>STABLIZER</v>
          </cell>
        </row>
        <row r="738">
          <cell r="A738">
            <v>100737</v>
          </cell>
          <cell r="B738" t="str">
            <v>STABLIZER</v>
          </cell>
        </row>
        <row r="739">
          <cell r="A739">
            <v>100738</v>
          </cell>
          <cell r="B739" t="str">
            <v>STEP DOWN TRANSFORMER</v>
          </cell>
        </row>
        <row r="740">
          <cell r="A740">
            <v>100739</v>
          </cell>
          <cell r="B740" t="str">
            <v>STABILIZER</v>
          </cell>
        </row>
        <row r="741">
          <cell r="A741">
            <v>100740</v>
          </cell>
          <cell r="B741" t="str">
            <v>FREEZER</v>
          </cell>
        </row>
        <row r="742">
          <cell r="A742">
            <v>100741</v>
          </cell>
          <cell r="B742" t="str">
            <v>AIR CONDITIONER</v>
          </cell>
        </row>
        <row r="743">
          <cell r="A743">
            <v>100742</v>
          </cell>
          <cell r="B743" t="str">
            <v>AIR CONDITIONER</v>
          </cell>
        </row>
        <row r="744">
          <cell r="A744">
            <v>100743</v>
          </cell>
          <cell r="B744" t="str">
            <v>AIR CONDITIONER</v>
          </cell>
        </row>
        <row r="745">
          <cell r="A745">
            <v>100744</v>
          </cell>
          <cell r="B745" t="str">
            <v>COMPUTER</v>
          </cell>
        </row>
        <row r="746">
          <cell r="A746">
            <v>100745</v>
          </cell>
          <cell r="B746" t="str">
            <v>UPS SYSTEM</v>
          </cell>
        </row>
        <row r="747">
          <cell r="A747">
            <v>100746</v>
          </cell>
          <cell r="B747" t="str">
            <v>AIR CONDITIONER</v>
          </cell>
        </row>
        <row r="748">
          <cell r="A748">
            <v>100747</v>
          </cell>
          <cell r="B748" t="str">
            <v>AIR CONDITIONER</v>
          </cell>
        </row>
        <row r="749">
          <cell r="A749">
            <v>100748</v>
          </cell>
          <cell r="B749" t="str">
            <v>STORAGE UNIT</v>
          </cell>
        </row>
        <row r="750">
          <cell r="A750">
            <v>100749</v>
          </cell>
          <cell r="B750" t="str">
            <v>STORAGE UNIT</v>
          </cell>
        </row>
        <row r="751">
          <cell r="A751">
            <v>100750</v>
          </cell>
          <cell r="B751" t="str">
            <v>STORAGE UNIT</v>
          </cell>
        </row>
        <row r="752">
          <cell r="A752">
            <v>100751</v>
          </cell>
          <cell r="B752" t="str">
            <v>STORAGE UNIT</v>
          </cell>
        </row>
        <row r="753">
          <cell r="A753">
            <v>100752</v>
          </cell>
          <cell r="B753" t="str">
            <v>STORAGE UNIT</v>
          </cell>
        </row>
        <row r="754">
          <cell r="A754">
            <v>100753</v>
          </cell>
          <cell r="B754" t="str">
            <v>STORAGE UNIT</v>
          </cell>
        </row>
        <row r="755">
          <cell r="A755">
            <v>100754</v>
          </cell>
          <cell r="B755" t="str">
            <v>STORAGE UNIT</v>
          </cell>
        </row>
        <row r="756">
          <cell r="A756">
            <v>100755</v>
          </cell>
          <cell r="B756" t="str">
            <v>STORAGE UNIT</v>
          </cell>
        </row>
        <row r="757">
          <cell r="A757">
            <v>100756</v>
          </cell>
          <cell r="B757" t="str">
            <v>STORAGE UNIT</v>
          </cell>
        </row>
        <row r="758">
          <cell r="A758">
            <v>100757</v>
          </cell>
          <cell r="B758" t="str">
            <v>STORAGE UNIT</v>
          </cell>
        </row>
        <row r="759">
          <cell r="A759">
            <v>100758</v>
          </cell>
          <cell r="B759" t="str">
            <v>STORAGE UNIT</v>
          </cell>
        </row>
        <row r="760">
          <cell r="A760">
            <v>100759</v>
          </cell>
          <cell r="B760" t="str">
            <v>STORAGE UNIT</v>
          </cell>
        </row>
        <row r="761">
          <cell r="A761">
            <v>100760</v>
          </cell>
          <cell r="B761" t="str">
            <v>DISCUSSION TABLE</v>
          </cell>
        </row>
        <row r="762">
          <cell r="A762">
            <v>100761</v>
          </cell>
          <cell r="B762" t="str">
            <v>DISCUSSION TABLE</v>
          </cell>
        </row>
        <row r="763">
          <cell r="A763">
            <v>100762</v>
          </cell>
          <cell r="B763" t="str">
            <v>DISCUSSION TABLE</v>
          </cell>
        </row>
        <row r="764">
          <cell r="A764">
            <v>100763</v>
          </cell>
          <cell r="B764" t="str">
            <v>TABLE</v>
          </cell>
        </row>
        <row r="765">
          <cell r="A765">
            <v>100764</v>
          </cell>
          <cell r="B765" t="str">
            <v>TABLE</v>
          </cell>
        </row>
        <row r="766">
          <cell r="A766">
            <v>100765</v>
          </cell>
          <cell r="B766" t="str">
            <v>TABLE</v>
          </cell>
        </row>
        <row r="767">
          <cell r="A767">
            <v>100766</v>
          </cell>
          <cell r="B767" t="str">
            <v>TABLE</v>
          </cell>
        </row>
        <row r="768">
          <cell r="A768">
            <v>100767</v>
          </cell>
          <cell r="B768" t="str">
            <v>TABLE</v>
          </cell>
        </row>
        <row r="769">
          <cell r="A769">
            <v>100768</v>
          </cell>
          <cell r="B769" t="str">
            <v>TABLE</v>
          </cell>
        </row>
        <row r="770">
          <cell r="A770">
            <v>100769</v>
          </cell>
          <cell r="B770" t="str">
            <v>TABLE</v>
          </cell>
        </row>
        <row r="771">
          <cell r="A771">
            <v>100770</v>
          </cell>
          <cell r="B771" t="str">
            <v>CASH BOX\CARPET-HO</v>
          </cell>
        </row>
        <row r="772">
          <cell r="A772">
            <v>100771</v>
          </cell>
          <cell r="B772" t="str">
            <v>CASH BOX</v>
          </cell>
        </row>
        <row r="773">
          <cell r="A773">
            <v>100772</v>
          </cell>
          <cell r="B773" t="str">
            <v>WASHING MACHINE/CARPETS-SHINAZAUKA</v>
          </cell>
        </row>
        <row r="774">
          <cell r="A774">
            <v>100773</v>
          </cell>
          <cell r="B774" t="str">
            <v>TABLE 1750*750-DEL</v>
          </cell>
        </row>
        <row r="775">
          <cell r="A775">
            <v>100774</v>
          </cell>
          <cell r="B775" t="str">
            <v>TABLE-DEL</v>
          </cell>
        </row>
        <row r="776">
          <cell r="A776">
            <v>100775</v>
          </cell>
          <cell r="B776" t="str">
            <v>TABLE-DEL</v>
          </cell>
        </row>
        <row r="777">
          <cell r="A777">
            <v>100776</v>
          </cell>
          <cell r="B777" t="str">
            <v>TABLE DEL</v>
          </cell>
        </row>
        <row r="778">
          <cell r="A778">
            <v>100777</v>
          </cell>
          <cell r="B778" t="str">
            <v>GENERATOR-S-449</v>
          </cell>
        </row>
        <row r="779">
          <cell r="A779">
            <v>100778</v>
          </cell>
          <cell r="B779" t="str">
            <v>AIR CONDITIONER UTILITY(DEL)</v>
          </cell>
        </row>
        <row r="780">
          <cell r="A780">
            <v>100779</v>
          </cell>
          <cell r="B780" t="str">
            <v>AIR CONDITIONER MEDICAL RM / (DEL)</v>
          </cell>
        </row>
        <row r="781">
          <cell r="A781">
            <v>100780</v>
          </cell>
          <cell r="B781" t="str">
            <v>1-33"  CANTEEN (GOA-DEL)</v>
          </cell>
        </row>
        <row r="782">
          <cell r="A782">
            <v>100781</v>
          </cell>
          <cell r="B782" t="str">
            <v>FILE CABINET GODREJ</v>
          </cell>
        </row>
        <row r="783">
          <cell r="A783">
            <v>100782</v>
          </cell>
          <cell r="B783" t="str">
            <v>SUPER FLAME COOKING RANGE</v>
          </cell>
        </row>
        <row r="784">
          <cell r="A784">
            <v>100783</v>
          </cell>
          <cell r="B784" t="str">
            <v>BOTTOM DRAWER UNIT</v>
          </cell>
        </row>
        <row r="785">
          <cell r="A785">
            <v>100784</v>
          </cell>
          <cell r="B785" t="str">
            <v>TELEPHONE</v>
          </cell>
        </row>
        <row r="786">
          <cell r="A786">
            <v>100785</v>
          </cell>
          <cell r="B786" t="str">
            <v>GODREJ REFRIGRATOR</v>
          </cell>
        </row>
        <row r="787">
          <cell r="A787">
            <v>100786</v>
          </cell>
          <cell r="B787" t="str">
            <v>TABLES</v>
          </cell>
        </row>
        <row r="788">
          <cell r="A788">
            <v>100787</v>
          </cell>
          <cell r="B788" t="str">
            <v>TABLES</v>
          </cell>
        </row>
        <row r="789">
          <cell r="A789">
            <v>100788</v>
          </cell>
          <cell r="B789" t="str">
            <v>TABLES/HYD</v>
          </cell>
        </row>
        <row r="790">
          <cell r="A790">
            <v>100789</v>
          </cell>
          <cell r="B790" t="str">
            <v>TWO TABLE</v>
          </cell>
        </row>
        <row r="791">
          <cell r="A791">
            <v>100790</v>
          </cell>
          <cell r="B791" t="str">
            <v>TWO TABLE</v>
          </cell>
        </row>
        <row r="792">
          <cell r="A792">
            <v>100791</v>
          </cell>
          <cell r="B792" t="str">
            <v>PEDESTAL</v>
          </cell>
        </row>
        <row r="793">
          <cell r="A793">
            <v>100792</v>
          </cell>
          <cell r="B793" t="str">
            <v>WOODEN CABINET</v>
          </cell>
        </row>
        <row r="794">
          <cell r="A794">
            <v>100793</v>
          </cell>
          <cell r="B794" t="str">
            <v>DISPLAY TABLE</v>
          </cell>
        </row>
        <row r="795">
          <cell r="A795">
            <v>100794</v>
          </cell>
          <cell r="B795" t="str">
            <v>DISPLAY STAND-HO</v>
          </cell>
        </row>
        <row r="796">
          <cell r="A796">
            <v>100795</v>
          </cell>
          <cell r="B796" t="str">
            <v>TELEPHONE (KXTC266-DEL)</v>
          </cell>
        </row>
        <row r="797">
          <cell r="A797">
            <v>100796</v>
          </cell>
          <cell r="B797" t="str">
            <v>TELEPHONE (KXTC266-DEL)</v>
          </cell>
        </row>
        <row r="798">
          <cell r="A798">
            <v>100797</v>
          </cell>
          <cell r="B798" t="str">
            <v>1 NO WASH MCH</v>
          </cell>
        </row>
        <row r="799">
          <cell r="A799">
            <v>100798</v>
          </cell>
          <cell r="B799" t="str">
            <v>1 NO WASH MCH</v>
          </cell>
        </row>
        <row r="800">
          <cell r="A800">
            <v>100799</v>
          </cell>
          <cell r="B800" t="str">
            <v>SPD EB-G520 GURDEEP SINGH / (DEL)</v>
          </cell>
        </row>
        <row r="801">
          <cell r="A801">
            <v>100800</v>
          </cell>
          <cell r="B801" t="str">
            <v>AIR CONDITIONER</v>
          </cell>
        </row>
        <row r="802">
          <cell r="A802">
            <v>100801</v>
          </cell>
          <cell r="B802" t="str">
            <v>VIDEOCON A/C</v>
          </cell>
        </row>
        <row r="803">
          <cell r="A803">
            <v>100802</v>
          </cell>
          <cell r="B803" t="str">
            <v>VIDEOCON A/C</v>
          </cell>
        </row>
        <row r="804">
          <cell r="A804">
            <v>100803</v>
          </cell>
          <cell r="B804" t="str">
            <v>VIDEOCON A/C</v>
          </cell>
        </row>
        <row r="805">
          <cell r="A805">
            <v>100804</v>
          </cell>
          <cell r="B805" t="str">
            <v>VIDEOCON A/C</v>
          </cell>
        </row>
        <row r="806">
          <cell r="A806">
            <v>100805</v>
          </cell>
          <cell r="B806" t="str">
            <v>LOGISTAT STABLIZER</v>
          </cell>
        </row>
        <row r="807">
          <cell r="A807">
            <v>100806</v>
          </cell>
          <cell r="B807" t="str">
            <v>SINGLE BED</v>
          </cell>
        </row>
        <row r="808">
          <cell r="A808">
            <v>100807</v>
          </cell>
          <cell r="B808" t="str">
            <v>STUDY CHAIR</v>
          </cell>
        </row>
        <row r="809">
          <cell r="A809">
            <v>100808</v>
          </cell>
          <cell r="B809" t="str">
            <v>STUDY CHAIR</v>
          </cell>
        </row>
        <row r="810">
          <cell r="A810">
            <v>100809</v>
          </cell>
          <cell r="B810" t="str">
            <v>STABLIZER</v>
          </cell>
        </row>
        <row r="811">
          <cell r="A811">
            <v>100810</v>
          </cell>
          <cell r="B811" t="str">
            <v>STABLIZER</v>
          </cell>
        </row>
        <row r="812">
          <cell r="A812">
            <v>100811</v>
          </cell>
          <cell r="B812" t="str">
            <v>STABLIZER</v>
          </cell>
        </row>
        <row r="813">
          <cell r="A813">
            <v>100812</v>
          </cell>
          <cell r="B813" t="str">
            <v>STABLIZER</v>
          </cell>
        </row>
        <row r="814">
          <cell r="A814">
            <v>100813</v>
          </cell>
          <cell r="B814" t="str">
            <v>STABLIZER</v>
          </cell>
        </row>
        <row r="815">
          <cell r="A815">
            <v>100814</v>
          </cell>
          <cell r="B815" t="str">
            <v>COOKING RANGE</v>
          </cell>
        </row>
        <row r="816">
          <cell r="A816">
            <v>100815</v>
          </cell>
          <cell r="B816" t="str">
            <v>DRESSING CABINET</v>
          </cell>
        </row>
        <row r="817">
          <cell r="A817">
            <v>100816</v>
          </cell>
          <cell r="B817" t="str">
            <v>CABINET IN CORRIDOR</v>
          </cell>
        </row>
        <row r="818">
          <cell r="A818">
            <v>100817</v>
          </cell>
          <cell r="B818" t="str">
            <v>DOUBLE BED WITH MATRESSES</v>
          </cell>
        </row>
        <row r="819">
          <cell r="A819">
            <v>100818</v>
          </cell>
          <cell r="B819" t="str">
            <v>DOUBLE BED WITH MATRESSES</v>
          </cell>
        </row>
        <row r="820">
          <cell r="A820">
            <v>100819</v>
          </cell>
          <cell r="B820" t="str">
            <v>CENTRE TABLE</v>
          </cell>
        </row>
        <row r="821">
          <cell r="A821">
            <v>100820</v>
          </cell>
          <cell r="B821" t="str">
            <v>SOFA CHAIR SINGLE</v>
          </cell>
        </row>
        <row r="822">
          <cell r="A822">
            <v>100821</v>
          </cell>
          <cell r="B822" t="str">
            <v>SOFA CHAIR SINGLE</v>
          </cell>
        </row>
        <row r="823">
          <cell r="A823">
            <v>100822</v>
          </cell>
          <cell r="B823" t="str">
            <v>STORING CUPBOARD BIG</v>
          </cell>
        </row>
        <row r="824">
          <cell r="A824">
            <v>100823</v>
          </cell>
          <cell r="B824" t="str">
            <v>SIDE TABLE</v>
          </cell>
        </row>
        <row r="825">
          <cell r="A825">
            <v>100824</v>
          </cell>
          <cell r="B825" t="str">
            <v>SIDE TABLE</v>
          </cell>
        </row>
        <row r="826">
          <cell r="A826">
            <v>100825</v>
          </cell>
          <cell r="B826" t="str">
            <v>SIDE TABLE</v>
          </cell>
        </row>
        <row r="827">
          <cell r="A827">
            <v>100826</v>
          </cell>
          <cell r="B827" t="str">
            <v>DOUBLE BED WITHH MATRESSES</v>
          </cell>
        </row>
        <row r="828">
          <cell r="A828">
            <v>100827</v>
          </cell>
          <cell r="B828" t="str">
            <v>DOUBLE BED WITH MATRESSESS</v>
          </cell>
        </row>
        <row r="829">
          <cell r="A829">
            <v>100828</v>
          </cell>
          <cell r="B829" t="str">
            <v>SOFA 3 SEATER</v>
          </cell>
        </row>
        <row r="830">
          <cell r="A830">
            <v>100829</v>
          </cell>
          <cell r="B830" t="str">
            <v>TV PANASONIC</v>
          </cell>
        </row>
        <row r="831">
          <cell r="A831">
            <v>100830</v>
          </cell>
          <cell r="B831" t="str">
            <v>VCR MULTISYSTEM</v>
          </cell>
        </row>
        <row r="832">
          <cell r="A832">
            <v>100831</v>
          </cell>
          <cell r="B832" t="str">
            <v>PHONE TABLE</v>
          </cell>
        </row>
        <row r="833">
          <cell r="A833">
            <v>100832</v>
          </cell>
          <cell r="B833" t="str">
            <v>WASHING MACHINE</v>
          </cell>
        </row>
        <row r="834">
          <cell r="A834">
            <v>100833</v>
          </cell>
          <cell r="B834" t="str">
            <v>STUDY TABLE</v>
          </cell>
        </row>
        <row r="835">
          <cell r="A835">
            <v>100834</v>
          </cell>
          <cell r="B835" t="str">
            <v>STUDY TABLE</v>
          </cell>
        </row>
        <row r="836">
          <cell r="A836">
            <v>100835</v>
          </cell>
          <cell r="B836" t="str">
            <v>STUDY TABLE</v>
          </cell>
        </row>
        <row r="837">
          <cell r="A837">
            <v>100836</v>
          </cell>
          <cell r="B837" t="str">
            <v>STUDY TABLE</v>
          </cell>
        </row>
        <row r="838">
          <cell r="A838">
            <v>100837</v>
          </cell>
          <cell r="B838" t="str">
            <v>AIR CONDITIONER</v>
          </cell>
        </row>
        <row r="839">
          <cell r="A839">
            <v>100838</v>
          </cell>
          <cell r="B839" t="str">
            <v>TELEPHONE</v>
          </cell>
        </row>
        <row r="840">
          <cell r="A840">
            <v>100839</v>
          </cell>
          <cell r="B840" t="str">
            <v>CUPBOARD</v>
          </cell>
        </row>
        <row r="841">
          <cell r="A841">
            <v>100840</v>
          </cell>
          <cell r="B841" t="str">
            <v>GEYSER</v>
          </cell>
        </row>
        <row r="842">
          <cell r="A842">
            <v>100841</v>
          </cell>
          <cell r="B842" t="str">
            <v>CUPBOARD</v>
          </cell>
        </row>
        <row r="843">
          <cell r="A843">
            <v>100842</v>
          </cell>
          <cell r="B843" t="str">
            <v>GENERATOR</v>
          </cell>
        </row>
        <row r="844">
          <cell r="A844">
            <v>100843</v>
          </cell>
          <cell r="B844" t="str">
            <v>MICROWAVE OVEN(BPL)</v>
          </cell>
        </row>
        <row r="845">
          <cell r="A845">
            <v>100844</v>
          </cell>
          <cell r="B845" t="str">
            <v>HES PANASONIC</v>
          </cell>
        </row>
        <row r="846">
          <cell r="A846">
            <v>100845</v>
          </cell>
          <cell r="B846" t="str">
            <v>STABLIZER</v>
          </cell>
        </row>
        <row r="847">
          <cell r="A847">
            <v>100846</v>
          </cell>
          <cell r="B847" t="str">
            <v>FREEZER</v>
          </cell>
        </row>
        <row r="848">
          <cell r="A848">
            <v>100847</v>
          </cell>
          <cell r="B848" t="str">
            <v>FREEZER</v>
          </cell>
        </row>
        <row r="849">
          <cell r="A849">
            <v>100848</v>
          </cell>
          <cell r="B849" t="str">
            <v>CHAIRS</v>
          </cell>
        </row>
        <row r="850">
          <cell r="A850">
            <v>100849</v>
          </cell>
          <cell r="B850" t="str">
            <v>CHAIRS</v>
          </cell>
        </row>
        <row r="851">
          <cell r="A851">
            <v>100850</v>
          </cell>
          <cell r="B851" t="str">
            <v>STORAGE UNITS</v>
          </cell>
        </row>
        <row r="852">
          <cell r="A852">
            <v>100851</v>
          </cell>
          <cell r="B852" t="str">
            <v>TABLES</v>
          </cell>
        </row>
        <row r="853">
          <cell r="A853">
            <v>100852</v>
          </cell>
          <cell r="B853" t="str">
            <v>TABLES</v>
          </cell>
        </row>
        <row r="854">
          <cell r="A854">
            <v>100853</v>
          </cell>
          <cell r="B854" t="str">
            <v>FURNITURE</v>
          </cell>
        </row>
        <row r="855">
          <cell r="A855">
            <v>100854</v>
          </cell>
          <cell r="B855" t="str">
            <v>ALMIRAH</v>
          </cell>
        </row>
        <row r="856">
          <cell r="A856">
            <v>100855</v>
          </cell>
          <cell r="B856" t="str">
            <v>6 SLOTTED ANGLE RACKS V. NO.140</v>
          </cell>
        </row>
        <row r="857">
          <cell r="A857">
            <v>100856</v>
          </cell>
          <cell r="B857" t="str">
            <v>6 SLOTTED ANGLE RACKS V. NO.140</v>
          </cell>
        </row>
        <row r="858">
          <cell r="A858">
            <v>100857</v>
          </cell>
          <cell r="B858" t="str">
            <v>MONITOR IBM</v>
          </cell>
        </row>
        <row r="859">
          <cell r="A859">
            <v>100858</v>
          </cell>
          <cell r="B859" t="str">
            <v>CPU IBM</v>
          </cell>
        </row>
        <row r="860">
          <cell r="A860">
            <v>100859</v>
          </cell>
          <cell r="B860" t="str">
            <v>DISCUSSION TABLE</v>
          </cell>
        </row>
        <row r="861">
          <cell r="A861">
            <v>100860</v>
          </cell>
          <cell r="B861" t="str">
            <v>VIDEOCON WASHING MACHINE-ISD</v>
          </cell>
        </row>
        <row r="862">
          <cell r="A862">
            <v>100861</v>
          </cell>
          <cell r="B862" t="str">
            <v>CHAIRS (IRON GRILL-DEL)</v>
          </cell>
        </row>
        <row r="863">
          <cell r="A863">
            <v>100862</v>
          </cell>
          <cell r="B863" t="str">
            <v>DRAWER BOX</v>
          </cell>
        </row>
        <row r="864">
          <cell r="A864">
            <v>100863</v>
          </cell>
          <cell r="B864" t="str">
            <v>BOTTOM DRAWER UNIT</v>
          </cell>
        </row>
        <row r="865">
          <cell r="A865">
            <v>100864</v>
          </cell>
          <cell r="B865" t="str">
            <v>DRAWER BOX</v>
          </cell>
        </row>
        <row r="866">
          <cell r="A866">
            <v>100865</v>
          </cell>
          <cell r="B866" t="str">
            <v>3 SET OF 1.5 KVA UPS</v>
          </cell>
        </row>
        <row r="867">
          <cell r="A867">
            <v>100866</v>
          </cell>
          <cell r="B867" t="str">
            <v>VOLTAGE STABLIZER-DEL</v>
          </cell>
        </row>
        <row r="868">
          <cell r="A868">
            <v>100867</v>
          </cell>
          <cell r="B868" t="str">
            <v>OPTION 008FOR 8922F TEST SIM</v>
          </cell>
        </row>
        <row r="869">
          <cell r="A869">
            <v>100868</v>
          </cell>
          <cell r="B869" t="str">
            <v>DRAWER BOX</v>
          </cell>
        </row>
        <row r="870">
          <cell r="A870">
            <v>100869</v>
          </cell>
          <cell r="B870" t="str">
            <v>DRAWER BOX</v>
          </cell>
        </row>
        <row r="871">
          <cell r="A871">
            <v>100870</v>
          </cell>
          <cell r="B871" t="str">
            <v>TYPWRITER GODREJ 17500</v>
          </cell>
        </row>
        <row r="872">
          <cell r="A872">
            <v>100871</v>
          </cell>
          <cell r="B872" t="str">
            <v>PANABOARD STAND</v>
          </cell>
        </row>
        <row r="873">
          <cell r="A873">
            <v>100872</v>
          </cell>
          <cell r="B873" t="str">
            <v>STABLIZER FOR A/C</v>
          </cell>
        </row>
        <row r="874">
          <cell r="A874">
            <v>100873</v>
          </cell>
          <cell r="B874" t="str">
            <v>STABLIZER FOR A/C</v>
          </cell>
        </row>
        <row r="875">
          <cell r="A875">
            <v>100874</v>
          </cell>
          <cell r="B875" t="str">
            <v>SC H737326D00026(STEREO)</v>
          </cell>
        </row>
        <row r="876">
          <cell r="A876">
            <v>100875</v>
          </cell>
          <cell r="B876" t="str">
            <v>REGN &amp; NO PLATE OF CAR</v>
          </cell>
        </row>
        <row r="877">
          <cell r="A877">
            <v>100876</v>
          </cell>
          <cell r="B877" t="str">
            <v>PEDESTIAL STAND ORANGE COL(WP-KITA)</v>
          </cell>
        </row>
        <row r="878">
          <cell r="A878">
            <v>100877</v>
          </cell>
          <cell r="B878" t="str">
            <v>COMPUTER-COMPAQ</v>
          </cell>
        </row>
        <row r="879">
          <cell r="A879">
            <v>100878</v>
          </cell>
          <cell r="B879" t="str">
            <v>COMPUTER-COMPAQ</v>
          </cell>
        </row>
        <row r="880">
          <cell r="A880">
            <v>100879</v>
          </cell>
          <cell r="B880" t="str">
            <v>COMPUTER UNIT V. NO. 720</v>
          </cell>
        </row>
        <row r="881">
          <cell r="A881">
            <v>100880</v>
          </cell>
          <cell r="B881" t="str">
            <v>COMPUTER UNIT V. NO. 720</v>
          </cell>
        </row>
        <row r="882">
          <cell r="A882">
            <v>100881</v>
          </cell>
          <cell r="B882" t="str">
            <v>EGB 520 BLACK</v>
          </cell>
        </row>
        <row r="883">
          <cell r="A883">
            <v>100882</v>
          </cell>
          <cell r="B883" t="str">
            <v>KX-P6500 PRINTER</v>
          </cell>
        </row>
        <row r="884">
          <cell r="A884">
            <v>100883</v>
          </cell>
          <cell r="B884" t="str">
            <v>PC WITH MONITOR</v>
          </cell>
        </row>
        <row r="885">
          <cell r="A885">
            <v>100884</v>
          </cell>
          <cell r="B885" t="str">
            <v>SLOTTED ANGLE RACK</v>
          </cell>
        </row>
        <row r="886">
          <cell r="A886">
            <v>100885</v>
          </cell>
          <cell r="B886" t="str">
            <v>DIGITAL REAL TIME</v>
          </cell>
        </row>
        <row r="887">
          <cell r="A887">
            <v>100886</v>
          </cell>
          <cell r="B887" t="str">
            <v>PHILIPS-TSUDA</v>
          </cell>
        </row>
        <row r="888">
          <cell r="A888">
            <v>100887</v>
          </cell>
          <cell r="B888" t="str">
            <v>UPS SYSTEMS-DEL</v>
          </cell>
        </row>
        <row r="889">
          <cell r="A889">
            <v>100888</v>
          </cell>
          <cell r="B889" t="str">
            <v>IRON-TSUDA</v>
          </cell>
        </row>
        <row r="890">
          <cell r="A890">
            <v>100889</v>
          </cell>
          <cell r="B890" t="str">
            <v>MODI VOCUME CLEANER-SLV</v>
          </cell>
        </row>
        <row r="891">
          <cell r="A891">
            <v>100890</v>
          </cell>
          <cell r="B891" t="str">
            <v>TESTING EQUIPMENT-DLG</v>
          </cell>
        </row>
        <row r="892">
          <cell r="A892">
            <v>100891</v>
          </cell>
          <cell r="B892" t="str">
            <v>PHILIPS STEREO-DLG</v>
          </cell>
        </row>
        <row r="893">
          <cell r="A893">
            <v>100892</v>
          </cell>
          <cell r="B893" t="str">
            <v>SONY STEREO-DLG</v>
          </cell>
        </row>
        <row r="894">
          <cell r="A894">
            <v>100893</v>
          </cell>
          <cell r="B894" t="str">
            <v>DC POWER SUPPLY-DEL</v>
          </cell>
        </row>
        <row r="895">
          <cell r="A895">
            <v>100894</v>
          </cell>
          <cell r="B895" t="str">
            <v>DC POWER SUPPLY-DEL</v>
          </cell>
        </row>
        <row r="896">
          <cell r="A896">
            <v>100895</v>
          </cell>
          <cell r="B896" t="str">
            <v>PRINTER CABLES-MUMBAI</v>
          </cell>
        </row>
        <row r="897">
          <cell r="A897">
            <v>100896</v>
          </cell>
          <cell r="B897" t="str">
            <v>VISITORS CHAIR-DEL</v>
          </cell>
        </row>
        <row r="898">
          <cell r="A898">
            <v>100897</v>
          </cell>
          <cell r="B898" t="str">
            <v>REVOLVING TYPE - DEL</v>
          </cell>
        </row>
        <row r="899">
          <cell r="A899">
            <v>100898</v>
          </cell>
          <cell r="B899" t="str">
            <v>REVOLVING TYPE-DEL</v>
          </cell>
        </row>
        <row r="900">
          <cell r="A900">
            <v>100899</v>
          </cell>
          <cell r="B900" t="str">
            <v>PUFFET-SHINAZAUKA</v>
          </cell>
        </row>
        <row r="901">
          <cell r="A901">
            <v>100900</v>
          </cell>
          <cell r="B901" t="str">
            <v>PUFFET-SHINAZAUKA</v>
          </cell>
        </row>
        <row r="902">
          <cell r="A902">
            <v>100901</v>
          </cell>
          <cell r="B902" t="str">
            <v>RXCS 710 STEREO-TSUDA</v>
          </cell>
        </row>
        <row r="903">
          <cell r="A903">
            <v>100902</v>
          </cell>
          <cell r="B903" t="str">
            <v>CONFERENCE ROOM TABLE-AHD</v>
          </cell>
        </row>
        <row r="904">
          <cell r="A904">
            <v>100903</v>
          </cell>
          <cell r="B904" t="str">
            <v>FULL HGT PART&amp;GLASS-AHD</v>
          </cell>
        </row>
        <row r="905">
          <cell r="A905">
            <v>100904</v>
          </cell>
          <cell r="B905" t="str">
            <v>SIDE RACK(STG RACK)-AHD</v>
          </cell>
        </row>
        <row r="906">
          <cell r="A906">
            <v>100905</v>
          </cell>
          <cell r="B906" t="str">
            <v>NETWORKING CONSULTANCY CHGS.-DEL</v>
          </cell>
        </row>
        <row r="907">
          <cell r="A907">
            <v>100906</v>
          </cell>
          <cell r="B907" t="str">
            <v>MOUSE-966 TO 974</v>
          </cell>
        </row>
        <row r="908">
          <cell r="A908">
            <v>100907</v>
          </cell>
          <cell r="B908" t="str">
            <v>MOUSE 966 TO 974</v>
          </cell>
        </row>
        <row r="909">
          <cell r="A909">
            <v>100908</v>
          </cell>
          <cell r="B909" t="str">
            <v>MOUSE 966 TO 974</v>
          </cell>
        </row>
        <row r="910">
          <cell r="A910">
            <v>100909</v>
          </cell>
          <cell r="B910" t="str">
            <v>MOUSE 966 TO 974</v>
          </cell>
        </row>
        <row r="911">
          <cell r="A911">
            <v>100910</v>
          </cell>
          <cell r="B911" t="str">
            <v>MOUSE 966 TO 974</v>
          </cell>
        </row>
        <row r="912">
          <cell r="A912">
            <v>100911</v>
          </cell>
          <cell r="B912" t="str">
            <v>CARPET-KATADA</v>
          </cell>
        </row>
        <row r="913">
          <cell r="A913">
            <v>100912</v>
          </cell>
          <cell r="B913" t="str">
            <v>RECEPTION TABLE-DEL</v>
          </cell>
        </row>
        <row r="914">
          <cell r="A914">
            <v>100913</v>
          </cell>
          <cell r="B914" t="str">
            <v>COOKERY CLASS CHAIR-DEL</v>
          </cell>
        </row>
        <row r="915">
          <cell r="A915">
            <v>100914</v>
          </cell>
          <cell r="B915" t="str">
            <v>COOKERY CLASS CHAIR -DEL</v>
          </cell>
        </row>
        <row r="916">
          <cell r="A916">
            <v>100915</v>
          </cell>
          <cell r="B916" t="str">
            <v>COOKERY CLASS CHAIR-DEL</v>
          </cell>
        </row>
        <row r="917">
          <cell r="A917">
            <v>100916</v>
          </cell>
          <cell r="B917" t="str">
            <v>COOKERY CLASS CHAIR-DEL</v>
          </cell>
        </row>
        <row r="918">
          <cell r="A918">
            <v>100917</v>
          </cell>
          <cell r="B918" t="str">
            <v>COOKERY CLASS CHAIR-DEL</v>
          </cell>
        </row>
        <row r="919">
          <cell r="A919">
            <v>100918</v>
          </cell>
          <cell r="B919" t="str">
            <v>COOKERY CLASS CHAIR-DEL</v>
          </cell>
        </row>
        <row r="920">
          <cell r="A920">
            <v>100919</v>
          </cell>
          <cell r="B920" t="str">
            <v>COOKERY CLASS CHAIR-DEL</v>
          </cell>
        </row>
        <row r="921">
          <cell r="A921">
            <v>100920</v>
          </cell>
          <cell r="B921" t="str">
            <v>COOKERY CLASS CHAIR-DEL</v>
          </cell>
        </row>
        <row r="922">
          <cell r="A922">
            <v>100921</v>
          </cell>
          <cell r="B922" t="str">
            <v>COOKERY CLASS CHAIR-DEL</v>
          </cell>
        </row>
        <row r="923">
          <cell r="A923">
            <v>100922</v>
          </cell>
          <cell r="B923" t="str">
            <v>COOKERY CLASS CHAIR-DEL</v>
          </cell>
        </row>
        <row r="924">
          <cell r="A924">
            <v>100923</v>
          </cell>
          <cell r="B924" t="str">
            <v>CABINETS-DEL</v>
          </cell>
        </row>
        <row r="925">
          <cell r="A925">
            <v>100924</v>
          </cell>
          <cell r="B925" t="str">
            <v>CABINETS-DEL</v>
          </cell>
        </row>
        <row r="926">
          <cell r="A926">
            <v>100925</v>
          </cell>
          <cell r="B926" t="str">
            <v>GSM G-400-DEL</v>
          </cell>
        </row>
        <row r="927">
          <cell r="A927">
            <v>100926</v>
          </cell>
          <cell r="B927" t="str">
            <v>GSM G-400-DEL</v>
          </cell>
        </row>
        <row r="928">
          <cell r="A928">
            <v>100927</v>
          </cell>
          <cell r="B928" t="str">
            <v>GSM G-400-DEL</v>
          </cell>
        </row>
        <row r="929">
          <cell r="A929">
            <v>100928</v>
          </cell>
          <cell r="B929" t="str">
            <v>GSM G-400-DEL</v>
          </cell>
        </row>
        <row r="930">
          <cell r="A930">
            <v>100929</v>
          </cell>
          <cell r="B930" t="str">
            <v>OEP-SIPLA UPS FAXGUARD-DEL</v>
          </cell>
        </row>
        <row r="931">
          <cell r="A931">
            <v>100930</v>
          </cell>
          <cell r="B931" t="str">
            <v>DIGITAL MULTI.-DEL</v>
          </cell>
        </row>
        <row r="932">
          <cell r="A932">
            <v>100931</v>
          </cell>
          <cell r="B932" t="str">
            <v>DIGITAL MULTI.-DEL</v>
          </cell>
        </row>
        <row r="933">
          <cell r="A933">
            <v>100932</v>
          </cell>
          <cell r="B933" t="str">
            <v>DIGITAL MULTI.-DEL</v>
          </cell>
        </row>
        <row r="934">
          <cell r="A934">
            <v>100933</v>
          </cell>
          <cell r="B934" t="str">
            <v>DIGITAL MULTI.-DEL</v>
          </cell>
        </row>
        <row r="935">
          <cell r="A935">
            <v>100934</v>
          </cell>
          <cell r="B935" t="str">
            <v>DIGITAL MULTI.-DEL</v>
          </cell>
        </row>
        <row r="936">
          <cell r="A936">
            <v>100935</v>
          </cell>
          <cell r="B936" t="str">
            <v>DIGITAL MULTI.-DEL</v>
          </cell>
        </row>
        <row r="937">
          <cell r="A937">
            <v>100936</v>
          </cell>
          <cell r="B937" t="str">
            <v>DIGITAL MULTI.-DEL</v>
          </cell>
        </row>
        <row r="938">
          <cell r="A938">
            <v>100937</v>
          </cell>
          <cell r="B938" t="str">
            <v>DIGITAL MULTI.-DEL</v>
          </cell>
        </row>
        <row r="939">
          <cell r="A939">
            <v>100938</v>
          </cell>
          <cell r="B939" t="str">
            <v>TESTING EQUIP CABLE  ASSEMBLY-DEL</v>
          </cell>
        </row>
        <row r="940">
          <cell r="A940">
            <v>100939</v>
          </cell>
          <cell r="B940" t="str">
            <v>TESTING EQUIP.INTER FACE-DEL</v>
          </cell>
        </row>
        <row r="941">
          <cell r="A941">
            <v>100940</v>
          </cell>
          <cell r="B941" t="str">
            <v>TESTING EQUIP.INTER FACE-DEL</v>
          </cell>
        </row>
        <row r="942">
          <cell r="A942">
            <v>100941</v>
          </cell>
          <cell r="B942" t="str">
            <v>TESTING EQUIP.-DEL</v>
          </cell>
        </row>
        <row r="943">
          <cell r="A943">
            <v>100942</v>
          </cell>
          <cell r="B943" t="str">
            <v>TESTING EQUIP. INTER FACE-DEL</v>
          </cell>
        </row>
        <row r="944">
          <cell r="A944">
            <v>100943</v>
          </cell>
          <cell r="B944" t="str">
            <v>TESTING EQUIP.INTER FACE-DEL</v>
          </cell>
        </row>
        <row r="945">
          <cell r="A945">
            <v>100944</v>
          </cell>
          <cell r="B945" t="str">
            <v>TESTING EQUIP.INTER FACE-DEL</v>
          </cell>
        </row>
        <row r="946">
          <cell r="A946">
            <v>100945</v>
          </cell>
          <cell r="B946" t="str">
            <v>TESTING EQUIP.INTER FACE-DEL</v>
          </cell>
        </row>
        <row r="947">
          <cell r="A947">
            <v>100946</v>
          </cell>
          <cell r="B947" t="str">
            <v>TESTING EQUIPMENT-DEL</v>
          </cell>
        </row>
        <row r="948">
          <cell r="A948">
            <v>100947</v>
          </cell>
          <cell r="B948" t="str">
            <v>TESTING EQUIPMENT-DEL</v>
          </cell>
        </row>
        <row r="949">
          <cell r="A949">
            <v>100948</v>
          </cell>
          <cell r="B949" t="str">
            <v>TESTING EQUIPMENTS-DEL</v>
          </cell>
        </row>
        <row r="950">
          <cell r="A950">
            <v>100949</v>
          </cell>
          <cell r="B950" t="str">
            <v>TESTING EQUIPMENTS-DEL</v>
          </cell>
        </row>
        <row r="951">
          <cell r="A951">
            <v>100950</v>
          </cell>
          <cell r="B951" t="str">
            <v>TESTING EQUIP.-DEL</v>
          </cell>
        </row>
        <row r="952">
          <cell r="A952">
            <v>100951</v>
          </cell>
          <cell r="B952" t="str">
            <v>TESTING EQUIP.BRIEFCASE-DEL</v>
          </cell>
        </row>
        <row r="953">
          <cell r="A953">
            <v>100952</v>
          </cell>
          <cell r="B953" t="str">
            <v>TESTING EQUIP. BRIEFCASE-DEL</v>
          </cell>
        </row>
        <row r="954">
          <cell r="A954">
            <v>100953</v>
          </cell>
          <cell r="B954" t="str">
            <v>TESTING EQUIP.BRIEFCASE-DEL</v>
          </cell>
        </row>
        <row r="955">
          <cell r="A955">
            <v>100954</v>
          </cell>
          <cell r="B955" t="str">
            <v>TESTING EQUIP.BRIEFCASE-DEL</v>
          </cell>
        </row>
        <row r="956">
          <cell r="A956">
            <v>100955</v>
          </cell>
          <cell r="B956" t="str">
            <v>TESTING EQUIP.BRIEFCASE-DEL</v>
          </cell>
        </row>
        <row r="957">
          <cell r="A957">
            <v>100956</v>
          </cell>
          <cell r="B957" t="str">
            <v>TESTING EQUIP.BRIEFCASE-DEL</v>
          </cell>
        </row>
        <row r="958">
          <cell r="A958">
            <v>100957</v>
          </cell>
          <cell r="B958" t="str">
            <v>TESTING EQUIP.BRIEFCASE-DEL</v>
          </cell>
        </row>
        <row r="959">
          <cell r="A959">
            <v>100958</v>
          </cell>
          <cell r="B959" t="str">
            <v>TESTING EQUIP.BRIEFCASE-DEL</v>
          </cell>
        </row>
        <row r="960">
          <cell r="A960">
            <v>100959</v>
          </cell>
          <cell r="B960" t="str">
            <v>TESTING EQUIP.BRIEFCASE-DEL</v>
          </cell>
        </row>
        <row r="961">
          <cell r="A961">
            <v>100960</v>
          </cell>
          <cell r="B961" t="str">
            <v>TESTING EQUIP. BRIEFCASE-DEL</v>
          </cell>
        </row>
        <row r="962">
          <cell r="A962">
            <v>100961</v>
          </cell>
          <cell r="B962" t="str">
            <v>AQUAGUARD MACHINE-DEL</v>
          </cell>
        </row>
        <row r="963">
          <cell r="A963">
            <v>100962</v>
          </cell>
          <cell r="B963" t="str">
            <v>REMOTE CONTROL-DEL</v>
          </cell>
        </row>
        <row r="964">
          <cell r="A964">
            <v>100963</v>
          </cell>
          <cell r="B964" t="str">
            <v>REMOTE CONTROL-DEL</v>
          </cell>
        </row>
        <row r="965">
          <cell r="A965">
            <v>100964</v>
          </cell>
          <cell r="B965" t="str">
            <v>REMOTE CONTROL-DEL</v>
          </cell>
        </row>
        <row r="966">
          <cell r="A966">
            <v>100965</v>
          </cell>
          <cell r="B966" t="str">
            <v>REMOTE CONTROL-DEL</v>
          </cell>
        </row>
        <row r="967">
          <cell r="A967">
            <v>100966</v>
          </cell>
          <cell r="B967" t="str">
            <v>REMOTE CONTROL-DEL</v>
          </cell>
        </row>
        <row r="968">
          <cell r="A968">
            <v>100967</v>
          </cell>
          <cell r="B968" t="str">
            <v>REMOTE CONTROL-DEL</v>
          </cell>
        </row>
        <row r="969">
          <cell r="A969">
            <v>100968</v>
          </cell>
          <cell r="B969" t="str">
            <v>REMOTE CONTROL-DEL</v>
          </cell>
        </row>
        <row r="970">
          <cell r="A970">
            <v>100969</v>
          </cell>
          <cell r="B970" t="str">
            <v>REMOTE CONTROL-DEL</v>
          </cell>
        </row>
        <row r="971">
          <cell r="A971">
            <v>100970</v>
          </cell>
          <cell r="B971" t="str">
            <v>REMOTE CONTROL-DEL</v>
          </cell>
        </row>
        <row r="972">
          <cell r="A972">
            <v>100971</v>
          </cell>
          <cell r="B972" t="str">
            <v>REMOTE CONTROL-DEL</v>
          </cell>
        </row>
        <row r="973">
          <cell r="A973">
            <v>100972</v>
          </cell>
          <cell r="B973" t="str">
            <v>REMOTE CONTROL-DEL</v>
          </cell>
        </row>
        <row r="974">
          <cell r="A974">
            <v>100973</v>
          </cell>
          <cell r="B974" t="str">
            <v>REMOTE CONTROL-DEL</v>
          </cell>
        </row>
        <row r="975">
          <cell r="A975">
            <v>100974</v>
          </cell>
          <cell r="B975" t="str">
            <v>REMOTE CONTROL-DEL</v>
          </cell>
        </row>
        <row r="976">
          <cell r="A976">
            <v>100975</v>
          </cell>
          <cell r="B976" t="str">
            <v>REMOTE CONTROL-DEL</v>
          </cell>
        </row>
        <row r="977">
          <cell r="A977">
            <v>100976</v>
          </cell>
          <cell r="B977" t="str">
            <v>REMOTE CONTROL-DEL</v>
          </cell>
        </row>
        <row r="978">
          <cell r="A978">
            <v>100977</v>
          </cell>
          <cell r="B978" t="str">
            <v>REMOTE CONTROL-DEL</v>
          </cell>
        </row>
        <row r="979">
          <cell r="A979">
            <v>100978</v>
          </cell>
          <cell r="B979" t="str">
            <v>REMOTE CONTROL-DEL</v>
          </cell>
        </row>
        <row r="980">
          <cell r="A980">
            <v>100979</v>
          </cell>
          <cell r="B980" t="str">
            <v>REMOTE CONTROL-DEL</v>
          </cell>
        </row>
        <row r="981">
          <cell r="A981">
            <v>100980</v>
          </cell>
          <cell r="B981" t="str">
            <v>REMOTE CONTROL-DEL</v>
          </cell>
        </row>
        <row r="982">
          <cell r="A982">
            <v>100981</v>
          </cell>
          <cell r="B982" t="str">
            <v>REMOTE CONTROL-DEL</v>
          </cell>
        </row>
        <row r="983">
          <cell r="A983">
            <v>100982</v>
          </cell>
          <cell r="B983" t="str">
            <v>REMOTE CONTROL-DEL</v>
          </cell>
        </row>
        <row r="984">
          <cell r="A984">
            <v>100983</v>
          </cell>
          <cell r="B984" t="str">
            <v>REMOTE CONTROL-DEL</v>
          </cell>
        </row>
        <row r="985">
          <cell r="A985">
            <v>100984</v>
          </cell>
          <cell r="B985" t="str">
            <v>REMOTE CONTROL-DEL</v>
          </cell>
        </row>
        <row r="986">
          <cell r="A986">
            <v>100985</v>
          </cell>
          <cell r="B986" t="str">
            <v>REMOTE CONTROL-DEL</v>
          </cell>
        </row>
        <row r="987">
          <cell r="A987">
            <v>100986</v>
          </cell>
          <cell r="B987" t="str">
            <v>REMOTE CONTROL-DEL</v>
          </cell>
        </row>
        <row r="988">
          <cell r="A988">
            <v>100987</v>
          </cell>
          <cell r="B988" t="str">
            <v>REMOTE CONTROL-DEL</v>
          </cell>
        </row>
        <row r="989">
          <cell r="A989">
            <v>100988</v>
          </cell>
          <cell r="B989" t="str">
            <v>REMOTE CONTROL-DEL</v>
          </cell>
        </row>
        <row r="990">
          <cell r="A990">
            <v>100989</v>
          </cell>
          <cell r="B990" t="str">
            <v>REMOTE CONTROL-DEL</v>
          </cell>
        </row>
        <row r="991">
          <cell r="A991">
            <v>100990</v>
          </cell>
          <cell r="B991" t="str">
            <v>REMOTE CONTROL-DEL</v>
          </cell>
        </row>
        <row r="992">
          <cell r="A992">
            <v>100991</v>
          </cell>
          <cell r="B992" t="str">
            <v>REMOTE CONTROL-DEL</v>
          </cell>
        </row>
        <row r="993">
          <cell r="A993">
            <v>100992</v>
          </cell>
          <cell r="B993" t="str">
            <v>REMOTE CONTROL-DEL</v>
          </cell>
        </row>
        <row r="994">
          <cell r="A994">
            <v>100993</v>
          </cell>
          <cell r="B994" t="str">
            <v>REMOTE CONTRLO-DEL</v>
          </cell>
        </row>
        <row r="995">
          <cell r="A995">
            <v>100994</v>
          </cell>
          <cell r="B995" t="str">
            <v>REMOTE CONTROL-DEL</v>
          </cell>
        </row>
        <row r="996">
          <cell r="A996">
            <v>100995</v>
          </cell>
          <cell r="B996" t="str">
            <v>REMOTE CONTROL-DEL</v>
          </cell>
        </row>
        <row r="997">
          <cell r="A997">
            <v>100996</v>
          </cell>
          <cell r="B997" t="str">
            <v>REMOTE CONTROL-DEL</v>
          </cell>
        </row>
        <row r="998">
          <cell r="A998">
            <v>100997</v>
          </cell>
          <cell r="B998" t="str">
            <v>REMOTE CONTROL-DEL</v>
          </cell>
        </row>
        <row r="999">
          <cell r="A999">
            <v>100998</v>
          </cell>
          <cell r="B999" t="str">
            <v>REMOTE CONTROL-DEL</v>
          </cell>
        </row>
        <row r="1000">
          <cell r="A1000">
            <v>100999</v>
          </cell>
          <cell r="B1000" t="str">
            <v>REMOTE CONTROL-DEL</v>
          </cell>
        </row>
        <row r="1001">
          <cell r="A1001">
            <v>101000</v>
          </cell>
          <cell r="B1001" t="str">
            <v>REMOTE CONTROL-DEL</v>
          </cell>
        </row>
        <row r="1002">
          <cell r="A1002">
            <v>101001</v>
          </cell>
          <cell r="B1002" t="str">
            <v>REMOTE CONTROL-DEL</v>
          </cell>
        </row>
        <row r="1003">
          <cell r="A1003">
            <v>101002</v>
          </cell>
          <cell r="B1003" t="str">
            <v>REMOTE CONTROL-DEL</v>
          </cell>
        </row>
        <row r="1004">
          <cell r="A1004">
            <v>101003</v>
          </cell>
          <cell r="B1004" t="str">
            <v>REMOTE CONTROL-DEL</v>
          </cell>
        </row>
        <row r="1005">
          <cell r="A1005">
            <v>101004</v>
          </cell>
          <cell r="B1005" t="str">
            <v>REMOTE CONTROL-DEL</v>
          </cell>
        </row>
        <row r="1006">
          <cell r="A1006">
            <v>101005</v>
          </cell>
          <cell r="B1006" t="str">
            <v>REMOTE CONTROL-DEL</v>
          </cell>
        </row>
        <row r="1007">
          <cell r="A1007">
            <v>101006</v>
          </cell>
          <cell r="B1007" t="str">
            <v>REMOTE CONTROL-DEL</v>
          </cell>
        </row>
        <row r="1008">
          <cell r="A1008">
            <v>101007</v>
          </cell>
          <cell r="B1008" t="str">
            <v>REMOTE CONTROL-DEL</v>
          </cell>
        </row>
        <row r="1009">
          <cell r="A1009">
            <v>101008</v>
          </cell>
          <cell r="B1009" t="str">
            <v>REMOTE CONTROL-DEL</v>
          </cell>
        </row>
        <row r="1010">
          <cell r="A1010">
            <v>101009</v>
          </cell>
          <cell r="B1010" t="str">
            <v>REMOTE CONTROL-DEL</v>
          </cell>
        </row>
        <row r="1011">
          <cell r="A1011">
            <v>101010</v>
          </cell>
          <cell r="B1011" t="str">
            <v>REMOTE CONTROL-DEL</v>
          </cell>
        </row>
        <row r="1012">
          <cell r="A1012">
            <v>101011</v>
          </cell>
          <cell r="B1012" t="str">
            <v>REMOTE CONTROL-DEL</v>
          </cell>
        </row>
        <row r="1013">
          <cell r="A1013">
            <v>101012</v>
          </cell>
          <cell r="B1013" t="str">
            <v>REMOTE CONTROL-DEL</v>
          </cell>
        </row>
        <row r="1014">
          <cell r="A1014">
            <v>101013</v>
          </cell>
          <cell r="B1014" t="str">
            <v>REMOTE CONTROL-DEL</v>
          </cell>
        </row>
        <row r="1015">
          <cell r="A1015">
            <v>101014</v>
          </cell>
          <cell r="B1015" t="str">
            <v>REMOTE CONTROL-DEL</v>
          </cell>
        </row>
        <row r="1016">
          <cell r="A1016">
            <v>101015</v>
          </cell>
          <cell r="B1016" t="str">
            <v>REMOTE CONTROL-DEL</v>
          </cell>
        </row>
        <row r="1017">
          <cell r="A1017">
            <v>101016</v>
          </cell>
          <cell r="B1017" t="str">
            <v>REMOTE CONTROL-DEL</v>
          </cell>
        </row>
        <row r="1018">
          <cell r="A1018">
            <v>101017</v>
          </cell>
          <cell r="B1018" t="str">
            <v>REMOTE CONTROL-DEL</v>
          </cell>
        </row>
        <row r="1019">
          <cell r="A1019">
            <v>101018</v>
          </cell>
          <cell r="B1019" t="str">
            <v>REMOTE CONTROL-DEL</v>
          </cell>
        </row>
        <row r="1020">
          <cell r="A1020">
            <v>101019</v>
          </cell>
          <cell r="B1020" t="str">
            <v>REMOTE CONTROL-DEL</v>
          </cell>
        </row>
        <row r="1021">
          <cell r="A1021">
            <v>101020</v>
          </cell>
          <cell r="B1021" t="str">
            <v>REMOTE CONTROL-DEL</v>
          </cell>
        </row>
        <row r="1022">
          <cell r="A1022">
            <v>101021</v>
          </cell>
          <cell r="B1022" t="str">
            <v>REMOTE CONTROL-DEL</v>
          </cell>
        </row>
        <row r="1023">
          <cell r="A1023">
            <v>101022</v>
          </cell>
          <cell r="B1023" t="str">
            <v>REMOTE CONTROL-DEL</v>
          </cell>
        </row>
        <row r="1024">
          <cell r="A1024">
            <v>101023</v>
          </cell>
          <cell r="B1024" t="str">
            <v>REMOTE CONTROL-DEL</v>
          </cell>
        </row>
        <row r="1025">
          <cell r="A1025">
            <v>101024</v>
          </cell>
          <cell r="B1025" t="str">
            <v>REMOTE CONTROL-DEL</v>
          </cell>
        </row>
        <row r="1026">
          <cell r="A1026">
            <v>101025</v>
          </cell>
          <cell r="B1026" t="str">
            <v>REMOTE CONTROL-DEL</v>
          </cell>
        </row>
        <row r="1027">
          <cell r="A1027">
            <v>101026</v>
          </cell>
          <cell r="B1027" t="str">
            <v>REMOTE CONTROL-DEL</v>
          </cell>
        </row>
        <row r="1028">
          <cell r="A1028">
            <v>101027</v>
          </cell>
          <cell r="B1028" t="str">
            <v>REMOTE CONTROL-DEL</v>
          </cell>
        </row>
        <row r="1029">
          <cell r="A1029">
            <v>101028</v>
          </cell>
          <cell r="B1029" t="str">
            <v>REMOTE CONTROL-DEL</v>
          </cell>
        </row>
        <row r="1030">
          <cell r="A1030">
            <v>101029</v>
          </cell>
          <cell r="B1030" t="str">
            <v>REMOTE CONTROL-DEL</v>
          </cell>
        </row>
        <row r="1031">
          <cell r="A1031">
            <v>101030</v>
          </cell>
          <cell r="B1031" t="str">
            <v>REMOTE CONTROL-DEL</v>
          </cell>
        </row>
        <row r="1032">
          <cell r="A1032">
            <v>101031</v>
          </cell>
          <cell r="B1032" t="str">
            <v>REMOTE CONTROL-DEL</v>
          </cell>
        </row>
        <row r="1033">
          <cell r="A1033">
            <v>101032</v>
          </cell>
          <cell r="B1033" t="str">
            <v>REMOTE CONTROL-DEL</v>
          </cell>
        </row>
        <row r="1034">
          <cell r="A1034">
            <v>101033</v>
          </cell>
          <cell r="B1034" t="str">
            <v>REMOTE CONTROL-DEL</v>
          </cell>
        </row>
        <row r="1035">
          <cell r="A1035">
            <v>101034</v>
          </cell>
          <cell r="B1035" t="str">
            <v>REMOTE CONTROL-DEL</v>
          </cell>
        </row>
        <row r="1036">
          <cell r="A1036">
            <v>101035</v>
          </cell>
          <cell r="B1036" t="str">
            <v>REMOTE CONTROL-DEL</v>
          </cell>
        </row>
        <row r="1037">
          <cell r="A1037">
            <v>101036</v>
          </cell>
          <cell r="B1037" t="str">
            <v>REMOTE CONTROL-DEL</v>
          </cell>
        </row>
        <row r="1038">
          <cell r="A1038">
            <v>101037</v>
          </cell>
          <cell r="B1038" t="str">
            <v>REMOTE CONTROL-DEL</v>
          </cell>
        </row>
        <row r="1039">
          <cell r="A1039">
            <v>101038</v>
          </cell>
          <cell r="B1039" t="str">
            <v>REMOTE CONTROL-DEL</v>
          </cell>
        </row>
        <row r="1040">
          <cell r="A1040">
            <v>101039</v>
          </cell>
          <cell r="B1040" t="str">
            <v>REMOTE CONTROL-DEL</v>
          </cell>
        </row>
        <row r="1041">
          <cell r="A1041">
            <v>101040</v>
          </cell>
          <cell r="B1041" t="str">
            <v>REMOTE CONTROL-DEL</v>
          </cell>
        </row>
        <row r="1042">
          <cell r="A1042">
            <v>101041</v>
          </cell>
          <cell r="B1042" t="str">
            <v>REMOTE CONTROL-DEL</v>
          </cell>
        </row>
        <row r="1043">
          <cell r="A1043">
            <v>101042</v>
          </cell>
          <cell r="B1043" t="str">
            <v>REMOTE CONTROL-DEL</v>
          </cell>
        </row>
        <row r="1044">
          <cell r="A1044">
            <v>101043</v>
          </cell>
          <cell r="B1044" t="str">
            <v>REMOTE CONTROL-DEL</v>
          </cell>
        </row>
        <row r="1045">
          <cell r="A1045">
            <v>101044</v>
          </cell>
          <cell r="B1045" t="str">
            <v>REMOTE CONTROL-DEL</v>
          </cell>
        </row>
        <row r="1046">
          <cell r="A1046">
            <v>101045</v>
          </cell>
          <cell r="B1046" t="str">
            <v>REMOTE CONTROL-DEL</v>
          </cell>
        </row>
        <row r="1047">
          <cell r="A1047">
            <v>101046</v>
          </cell>
          <cell r="B1047" t="str">
            <v>REMOTE CONTROL-DEL</v>
          </cell>
        </row>
        <row r="1048">
          <cell r="A1048">
            <v>101047</v>
          </cell>
          <cell r="B1048" t="str">
            <v>REMOTE CONTROL-DEL</v>
          </cell>
        </row>
        <row r="1049">
          <cell r="A1049">
            <v>101048</v>
          </cell>
          <cell r="B1049" t="str">
            <v>REMOTE CONTROL-DEL</v>
          </cell>
        </row>
        <row r="1050">
          <cell r="A1050">
            <v>101049</v>
          </cell>
          <cell r="B1050" t="str">
            <v>REMOTE CONTROL-DEL</v>
          </cell>
        </row>
        <row r="1051">
          <cell r="A1051">
            <v>101050</v>
          </cell>
          <cell r="B1051" t="str">
            <v>REMOTE CONTROL-DEL</v>
          </cell>
        </row>
        <row r="1052">
          <cell r="A1052">
            <v>101051</v>
          </cell>
          <cell r="B1052" t="str">
            <v>REMOTE CONTROL-DEL</v>
          </cell>
        </row>
        <row r="1053">
          <cell r="A1053">
            <v>101052</v>
          </cell>
          <cell r="B1053" t="str">
            <v>REMOTE CONTROL-DEL</v>
          </cell>
        </row>
        <row r="1054">
          <cell r="A1054">
            <v>101053</v>
          </cell>
          <cell r="B1054" t="str">
            <v>REMOTE CONTROL-DEL</v>
          </cell>
        </row>
        <row r="1055">
          <cell r="A1055">
            <v>101054</v>
          </cell>
          <cell r="B1055" t="str">
            <v>REMOTE CONTROL-DEL</v>
          </cell>
        </row>
        <row r="1056">
          <cell r="A1056">
            <v>101055</v>
          </cell>
          <cell r="B1056" t="str">
            <v>REMOTE CONTROL-DEL</v>
          </cell>
        </row>
        <row r="1057">
          <cell r="A1057">
            <v>101056</v>
          </cell>
          <cell r="B1057" t="str">
            <v>REMOTE CONTROL-DEL</v>
          </cell>
        </row>
        <row r="1058">
          <cell r="A1058">
            <v>101057</v>
          </cell>
          <cell r="B1058" t="str">
            <v>REMOTE CONTROL-DEL</v>
          </cell>
        </row>
        <row r="1059">
          <cell r="A1059">
            <v>101058</v>
          </cell>
          <cell r="B1059" t="str">
            <v>REMOTE CONTROL-DEL</v>
          </cell>
        </row>
        <row r="1060">
          <cell r="A1060">
            <v>101059</v>
          </cell>
          <cell r="B1060" t="str">
            <v>REMOTE CONTROL-DEL</v>
          </cell>
        </row>
        <row r="1061">
          <cell r="A1061">
            <v>101060</v>
          </cell>
          <cell r="B1061" t="str">
            <v>REMOTE CONTROL-DEL</v>
          </cell>
        </row>
        <row r="1062">
          <cell r="A1062">
            <v>101061</v>
          </cell>
          <cell r="B1062" t="str">
            <v>REMOTE CONTROL-DEL</v>
          </cell>
        </row>
        <row r="1063">
          <cell r="A1063">
            <v>101062</v>
          </cell>
          <cell r="B1063" t="str">
            <v>SWITCHED PROBE-DEL</v>
          </cell>
        </row>
        <row r="1064">
          <cell r="A1064">
            <v>101063</v>
          </cell>
          <cell r="B1064" t="str">
            <v>SWITCHED PROBE-DEL</v>
          </cell>
        </row>
        <row r="1065">
          <cell r="A1065">
            <v>101064</v>
          </cell>
          <cell r="B1065" t="str">
            <v>SWITCHED PROBE-DEL</v>
          </cell>
        </row>
        <row r="1066">
          <cell r="A1066">
            <v>101065</v>
          </cell>
          <cell r="B1066" t="str">
            <v>WATER PUMP-GHZ</v>
          </cell>
        </row>
        <row r="1067">
          <cell r="A1067">
            <v>101066</v>
          </cell>
          <cell r="B1067" t="str">
            <v>PHASE CHANGER\GHZ</v>
          </cell>
        </row>
        <row r="1068">
          <cell r="A1068">
            <v>101067</v>
          </cell>
          <cell r="B1068" t="str">
            <v>WATER PUMP/GHZ</v>
          </cell>
        </row>
        <row r="1069">
          <cell r="A1069">
            <v>101068</v>
          </cell>
          <cell r="B1069" t="str">
            <v>TIMER FOR SUBMERCIBLE PUMP-HO</v>
          </cell>
        </row>
        <row r="1070">
          <cell r="A1070">
            <v>101069</v>
          </cell>
          <cell r="B1070" t="str">
            <v>AUTOMATIC WATER PUMP-HO</v>
          </cell>
        </row>
        <row r="1071">
          <cell r="A1071">
            <v>101070</v>
          </cell>
          <cell r="B1071" t="str">
            <v>AUTOMATIC WATER PUMP-HO</v>
          </cell>
        </row>
        <row r="1072">
          <cell r="A1072">
            <v>101071</v>
          </cell>
          <cell r="B1072" t="str">
            <v>STEREO-HO</v>
          </cell>
        </row>
        <row r="1073">
          <cell r="A1073">
            <v>101072</v>
          </cell>
          <cell r="B1073" t="str">
            <v>HOME STEREO-HO</v>
          </cell>
        </row>
        <row r="1074">
          <cell r="A1074">
            <v>101073</v>
          </cell>
          <cell r="B1074" t="str">
            <v>VOLTAGE STABLIZER-DEL</v>
          </cell>
        </row>
        <row r="1075">
          <cell r="A1075">
            <v>101074</v>
          </cell>
          <cell r="B1075" t="str">
            <v>VOLTAGE STABLIZER-DEL</v>
          </cell>
        </row>
        <row r="1076">
          <cell r="A1076">
            <v>101075</v>
          </cell>
          <cell r="B1076" t="str">
            <v>VOLTAGE STABLIZER-DEL</v>
          </cell>
        </row>
        <row r="1077">
          <cell r="A1077">
            <v>101076</v>
          </cell>
          <cell r="B1077" t="str">
            <v>PRINTER SHARER-HO</v>
          </cell>
        </row>
        <row r="1078">
          <cell r="A1078">
            <v>101077</v>
          </cell>
          <cell r="B1078" t="str">
            <v>CARTERAGE HP DESKJET-HO</v>
          </cell>
        </row>
        <row r="1079">
          <cell r="A1079">
            <v>101078</v>
          </cell>
          <cell r="B1079" t="str">
            <v>CARTERAGE HP DESKJET-HO</v>
          </cell>
        </row>
        <row r="1080">
          <cell r="A1080">
            <v>101079</v>
          </cell>
          <cell r="B1080" t="str">
            <v>MICROSOFT MOUSE-HO</v>
          </cell>
        </row>
        <row r="1081">
          <cell r="A1081">
            <v>101080</v>
          </cell>
          <cell r="B1081" t="str">
            <v>MICROSOFT MOUSE-HO</v>
          </cell>
        </row>
        <row r="1082">
          <cell r="A1082">
            <v>101081</v>
          </cell>
          <cell r="B1082" t="str">
            <v>MONITOR COMPTECH-HO</v>
          </cell>
        </row>
        <row r="1083">
          <cell r="A1083">
            <v>101082</v>
          </cell>
          <cell r="B1083" t="str">
            <v>MICROSOFT MOUSE-HO</v>
          </cell>
        </row>
        <row r="1084">
          <cell r="A1084">
            <v>101083</v>
          </cell>
          <cell r="B1084" t="str">
            <v>MICROSOFT MOUSE-HO</v>
          </cell>
        </row>
        <row r="1085">
          <cell r="A1085">
            <v>101084</v>
          </cell>
          <cell r="B1085" t="str">
            <v>MICROSOFT MOUSE-HO</v>
          </cell>
        </row>
        <row r="1086">
          <cell r="A1086">
            <v>101085</v>
          </cell>
          <cell r="B1086" t="str">
            <v>MICROSOFT MOUSE-HO</v>
          </cell>
        </row>
        <row r="1087">
          <cell r="A1087">
            <v>101086</v>
          </cell>
          <cell r="B1087" t="str">
            <v>NETWARE MANAGEWISE-HO</v>
          </cell>
        </row>
        <row r="1088">
          <cell r="A1088">
            <v>101087</v>
          </cell>
          <cell r="B1088" t="str">
            <v>SMF BATTERY-HO</v>
          </cell>
        </row>
        <row r="1089">
          <cell r="A1089">
            <v>101088</v>
          </cell>
          <cell r="B1089" t="str">
            <v>SMF BATTERY-HO</v>
          </cell>
        </row>
        <row r="1090">
          <cell r="A1090">
            <v>101089</v>
          </cell>
          <cell r="B1090" t="str">
            <v>SMF BATTERY-HO</v>
          </cell>
        </row>
        <row r="1091">
          <cell r="A1091">
            <v>101090</v>
          </cell>
          <cell r="B1091" t="str">
            <v>SMF BATTERY-HO</v>
          </cell>
        </row>
        <row r="1092">
          <cell r="A1092">
            <v>101091</v>
          </cell>
          <cell r="B1092" t="str">
            <v>AT&amp;T103801247-HO</v>
          </cell>
        </row>
        <row r="1093">
          <cell r="A1093">
            <v>101092</v>
          </cell>
          <cell r="B1093" t="str">
            <v>AT&amp;T103801247-HO</v>
          </cell>
        </row>
        <row r="1094">
          <cell r="A1094">
            <v>101093</v>
          </cell>
          <cell r="B1094" t="str">
            <v>AT&amp;T107743106-HO</v>
          </cell>
        </row>
        <row r="1095">
          <cell r="A1095">
            <v>101094</v>
          </cell>
          <cell r="B1095" t="str">
            <v>AT&amp;T107743106-HO</v>
          </cell>
        </row>
        <row r="1096">
          <cell r="A1096">
            <v>101095</v>
          </cell>
          <cell r="B1096" t="str">
            <v>AT&amp;T107743106-HO</v>
          </cell>
        </row>
        <row r="1097">
          <cell r="A1097">
            <v>101096</v>
          </cell>
          <cell r="B1097" t="str">
            <v>AT&amp;T107743106-HO</v>
          </cell>
        </row>
        <row r="1098">
          <cell r="A1098">
            <v>101097</v>
          </cell>
          <cell r="B1098" t="str">
            <v>AT&amp;T107733230-HO</v>
          </cell>
        </row>
        <row r="1099">
          <cell r="A1099">
            <v>101098</v>
          </cell>
          <cell r="B1099" t="str">
            <v>AT&amp;T107733230-HO</v>
          </cell>
        </row>
        <row r="1100">
          <cell r="A1100">
            <v>101099</v>
          </cell>
          <cell r="B1100" t="str">
            <v>EPEBX-HO</v>
          </cell>
        </row>
        <row r="1101">
          <cell r="A1101">
            <v>101100</v>
          </cell>
          <cell r="B1101" t="str">
            <v>EPEBX UPS-HO</v>
          </cell>
        </row>
        <row r="1102">
          <cell r="A1102">
            <v>101101</v>
          </cell>
          <cell r="B1102" t="str">
            <v>COMPUTER PCMCIA CARDS-HO</v>
          </cell>
        </row>
        <row r="1103">
          <cell r="A1103">
            <v>101102</v>
          </cell>
          <cell r="B1103" t="str">
            <v>TRANSFER FROM OVERSEAS  OFFICE-HO</v>
          </cell>
        </row>
        <row r="1104">
          <cell r="A1104">
            <v>101103</v>
          </cell>
          <cell r="B1104" t="str">
            <v>CLASSIC PHONES</v>
          </cell>
        </row>
        <row r="1105">
          <cell r="A1105">
            <v>101104</v>
          </cell>
          <cell r="B1105" t="str">
            <v>CLASSIC PHONES</v>
          </cell>
        </row>
        <row r="1106">
          <cell r="A1106">
            <v>101105</v>
          </cell>
          <cell r="B1106" t="str">
            <v>CLASSIC PHONES</v>
          </cell>
        </row>
        <row r="1107">
          <cell r="A1107">
            <v>101106</v>
          </cell>
          <cell r="B1107" t="str">
            <v>CLASSIC PHONES</v>
          </cell>
        </row>
        <row r="1108">
          <cell r="A1108">
            <v>101107</v>
          </cell>
          <cell r="B1108" t="str">
            <v>CLASSIC PHONES</v>
          </cell>
        </row>
        <row r="1109">
          <cell r="A1109">
            <v>101108</v>
          </cell>
          <cell r="B1109" t="str">
            <v>FALSE CEILING-HYD</v>
          </cell>
        </row>
        <row r="1110">
          <cell r="A1110">
            <v>101109</v>
          </cell>
          <cell r="B1110" t="str">
            <v>PAINTING-HYD</v>
          </cell>
        </row>
        <row r="1111">
          <cell r="A1111">
            <v>101110</v>
          </cell>
          <cell r="B1111" t="str">
            <v>TATA TAMA-HO</v>
          </cell>
        </row>
        <row r="1112">
          <cell r="A1112">
            <v>101111</v>
          </cell>
          <cell r="B1112" t="str">
            <v>TATA TAMA-HO</v>
          </cell>
        </row>
        <row r="1113">
          <cell r="A1113">
            <v>101112</v>
          </cell>
          <cell r="B1113" t="str">
            <v>TATA TAMA-HO</v>
          </cell>
        </row>
        <row r="1114">
          <cell r="A1114">
            <v>101113</v>
          </cell>
          <cell r="B1114" t="str">
            <v>TATA TAMA-HO</v>
          </cell>
        </row>
        <row r="1115">
          <cell r="A1115">
            <v>101114</v>
          </cell>
          <cell r="B1115" t="str">
            <v>TATA TAMA-HO</v>
          </cell>
        </row>
        <row r="1116">
          <cell r="A1116">
            <v>101115</v>
          </cell>
          <cell r="B1116" t="str">
            <v>TATA TAMA-HO</v>
          </cell>
        </row>
        <row r="1117">
          <cell r="A1117">
            <v>101116</v>
          </cell>
          <cell r="B1117" t="str">
            <v>TATA TAMA-HO</v>
          </cell>
        </row>
        <row r="1118">
          <cell r="A1118">
            <v>101117</v>
          </cell>
          <cell r="B1118" t="str">
            <v>TATA TAMA-HO</v>
          </cell>
        </row>
        <row r="1119">
          <cell r="A1119">
            <v>101118</v>
          </cell>
          <cell r="B1119" t="str">
            <v>CLASSIC PHONE</v>
          </cell>
        </row>
        <row r="1120">
          <cell r="A1120">
            <v>101119</v>
          </cell>
          <cell r="B1120" t="str">
            <v>ELECTRICAL FITTINGS-HYD</v>
          </cell>
        </row>
        <row r="1121">
          <cell r="A1121">
            <v>101120</v>
          </cell>
          <cell r="B1121" t="str">
            <v>MULTIMETER-HO</v>
          </cell>
        </row>
        <row r="1122">
          <cell r="A1122">
            <v>101121</v>
          </cell>
          <cell r="B1122" t="str">
            <v>MULTIMETER-HO</v>
          </cell>
        </row>
        <row r="1123">
          <cell r="A1123">
            <v>101122</v>
          </cell>
          <cell r="B1123" t="str">
            <v>MULTIMETER-HO</v>
          </cell>
        </row>
        <row r="1124">
          <cell r="A1124">
            <v>101123</v>
          </cell>
          <cell r="B1124" t="str">
            <v>MULTIMETER-HO</v>
          </cell>
        </row>
        <row r="1125">
          <cell r="A1125">
            <v>101124</v>
          </cell>
          <cell r="B1125" t="str">
            <v>MULTIMETER-HO</v>
          </cell>
        </row>
        <row r="1126">
          <cell r="A1126">
            <v>101125</v>
          </cell>
          <cell r="B1126" t="str">
            <v>MULTIMETER-HO</v>
          </cell>
        </row>
        <row r="1127">
          <cell r="A1127">
            <v>101126</v>
          </cell>
          <cell r="B1127" t="str">
            <v>MULTIMETER-HO</v>
          </cell>
        </row>
        <row r="1128">
          <cell r="A1128">
            <v>101127</v>
          </cell>
          <cell r="B1128" t="str">
            <v>MULTIMETER-HO</v>
          </cell>
        </row>
        <row r="1129">
          <cell r="A1129">
            <v>101128</v>
          </cell>
          <cell r="B1129" t="str">
            <v>MULTIMETER-HO</v>
          </cell>
        </row>
        <row r="1130">
          <cell r="A1130">
            <v>101129</v>
          </cell>
          <cell r="B1130" t="str">
            <v>MULTIMETER-HO</v>
          </cell>
        </row>
        <row r="1131">
          <cell r="A1131">
            <v>101130</v>
          </cell>
          <cell r="B1131" t="str">
            <v>MULTIMETER-HO</v>
          </cell>
        </row>
        <row r="1132">
          <cell r="A1132">
            <v>101131</v>
          </cell>
          <cell r="B1132" t="str">
            <v>MULTIMETER-HO</v>
          </cell>
        </row>
        <row r="1133">
          <cell r="A1133">
            <v>101132</v>
          </cell>
          <cell r="B1133" t="str">
            <v>MULTIMETER-HO</v>
          </cell>
        </row>
        <row r="1134">
          <cell r="A1134">
            <v>101133</v>
          </cell>
          <cell r="B1134" t="str">
            <v>MULTIMETER-HO</v>
          </cell>
        </row>
        <row r="1135">
          <cell r="A1135">
            <v>101134</v>
          </cell>
          <cell r="B1135" t="str">
            <v>MULTIMETER-HO</v>
          </cell>
        </row>
        <row r="1136">
          <cell r="A1136">
            <v>101135</v>
          </cell>
          <cell r="B1136" t="str">
            <v>TATA MODEL-HO</v>
          </cell>
        </row>
        <row r="1137">
          <cell r="A1137">
            <v>101136</v>
          </cell>
          <cell r="B1137" t="str">
            <v>CHAIR IN GODOWN-AHD</v>
          </cell>
        </row>
        <row r="1138">
          <cell r="A1138">
            <v>101137</v>
          </cell>
          <cell r="B1138" t="str">
            <v>CHAIR IN GODOWN-AHD</v>
          </cell>
        </row>
        <row r="1139">
          <cell r="A1139">
            <v>101138</v>
          </cell>
          <cell r="B1139" t="str">
            <v>CHAIR IN GODOWN-AHD</v>
          </cell>
        </row>
        <row r="1140">
          <cell r="A1140">
            <v>101139</v>
          </cell>
          <cell r="B1140" t="str">
            <v>WOODEN TABLE-PANTRY-AHD</v>
          </cell>
        </row>
        <row r="1141">
          <cell r="A1141">
            <v>101140</v>
          </cell>
          <cell r="B1141" t="str">
            <v>SMALL HELP TABLE-AHD</v>
          </cell>
        </row>
        <row r="1142">
          <cell r="A1142">
            <v>101141</v>
          </cell>
          <cell r="B1142" t="str">
            <v>KXT-4010-1-DEL</v>
          </cell>
        </row>
        <row r="1143">
          <cell r="A1143">
            <v>101142</v>
          </cell>
          <cell r="B1143" t="str">
            <v>KXT-4010-1-DEL</v>
          </cell>
        </row>
        <row r="1144">
          <cell r="A1144">
            <v>101143</v>
          </cell>
          <cell r="B1144" t="str">
            <v>TOOLKIT-DEL</v>
          </cell>
        </row>
        <row r="1145">
          <cell r="A1145">
            <v>101144</v>
          </cell>
          <cell r="B1145" t="str">
            <v>TOOLKIT-DEL</v>
          </cell>
        </row>
        <row r="1146">
          <cell r="A1146">
            <v>101145</v>
          </cell>
          <cell r="B1146" t="str">
            <v>KXT-4040-DEL</v>
          </cell>
        </row>
        <row r="1147">
          <cell r="A1147">
            <v>101146</v>
          </cell>
          <cell r="B1147" t="str">
            <v>KTS CARD-DEL</v>
          </cell>
        </row>
        <row r="1148">
          <cell r="A1148">
            <v>101147</v>
          </cell>
          <cell r="B1148" t="str">
            <v>CAMERA-HO</v>
          </cell>
        </row>
        <row r="1149">
          <cell r="A1149">
            <v>101148</v>
          </cell>
          <cell r="B1149" t="str">
            <v>COOLER/GHZ</v>
          </cell>
        </row>
        <row r="1150">
          <cell r="A1150">
            <v>101149</v>
          </cell>
          <cell r="B1150" t="str">
            <v>COOLER/GHZ</v>
          </cell>
        </row>
        <row r="1151">
          <cell r="A1151">
            <v>101150</v>
          </cell>
          <cell r="B1151" t="str">
            <v>SALES TAX ON EXHIBITION GOODS</v>
          </cell>
        </row>
        <row r="1152">
          <cell r="A1152">
            <v>101151</v>
          </cell>
          <cell r="B1152" t="str">
            <v>KEY BOARD /UPGRADATIOND V.NO. 20077-HO</v>
          </cell>
        </row>
        <row r="1153">
          <cell r="A1153">
            <v>101152</v>
          </cell>
          <cell r="B1153" t="str">
            <v>KEY BOARD /UPGRADATIOND V.NO. 20077-HO</v>
          </cell>
        </row>
        <row r="1154">
          <cell r="A1154">
            <v>101153</v>
          </cell>
          <cell r="B1154" t="str">
            <v>KEY BOARD /UPGRADATIOND V.NO. 20077-HO</v>
          </cell>
        </row>
        <row r="1155">
          <cell r="A1155">
            <v>101154</v>
          </cell>
          <cell r="B1155" t="str">
            <v>KEY BOARD /UPGRADATIOND V.NO. 20077-HO</v>
          </cell>
        </row>
        <row r="1156">
          <cell r="A1156">
            <v>101155</v>
          </cell>
          <cell r="B1156" t="str">
            <v>KEY BOARD /UPGRADATIOND V.NO. 20077-HO</v>
          </cell>
        </row>
        <row r="1157">
          <cell r="A1157">
            <v>101156</v>
          </cell>
          <cell r="B1157" t="str">
            <v>CABLE JACK PANNEL-HO</v>
          </cell>
        </row>
        <row r="1158">
          <cell r="A1158">
            <v>101157</v>
          </cell>
          <cell r="B1158" t="str">
            <v>CELLULAR PHONE-AHD</v>
          </cell>
        </row>
        <row r="1159">
          <cell r="A1159">
            <v>101158</v>
          </cell>
          <cell r="B1159" t="str">
            <v>CELL PHONE-LOST AT LUCKNOW</v>
          </cell>
        </row>
        <row r="1160">
          <cell r="A1160">
            <v>101159</v>
          </cell>
          <cell r="B1160" t="str">
            <v>BPL CTV-SLV</v>
          </cell>
        </row>
        <row r="1161">
          <cell r="A1161">
            <v>101160</v>
          </cell>
          <cell r="B1161" t="str">
            <v>AIR CONDITION-ADACHI</v>
          </cell>
        </row>
        <row r="1162">
          <cell r="A1162">
            <v>101161</v>
          </cell>
          <cell r="B1162" t="str">
            <v>AIR CONDITION-ADACHI</v>
          </cell>
        </row>
        <row r="1163">
          <cell r="A1163">
            <v>101162</v>
          </cell>
          <cell r="B1163" t="str">
            <v>AIR CONDITIONER-HO</v>
          </cell>
        </row>
        <row r="1164">
          <cell r="A1164">
            <v>101163</v>
          </cell>
          <cell r="B1164" t="str">
            <v>AIR CONDITION/HOSOI</v>
          </cell>
        </row>
        <row r="1165">
          <cell r="A1165">
            <v>101164</v>
          </cell>
          <cell r="B1165" t="str">
            <v>INVERTER/HOSOI</v>
          </cell>
        </row>
        <row r="1166">
          <cell r="A1166">
            <v>101165</v>
          </cell>
          <cell r="B1166" t="str">
            <v>PANABOARD-SLV</v>
          </cell>
        </row>
        <row r="1167">
          <cell r="A1167">
            <v>101166</v>
          </cell>
          <cell r="B1167" t="str">
            <v>TESTING EQUIPMENT-DEL</v>
          </cell>
        </row>
        <row r="1168">
          <cell r="A1168">
            <v>101167</v>
          </cell>
          <cell r="B1168" t="str">
            <v>DISH ANTENNA-SHINAZAUKA</v>
          </cell>
        </row>
        <row r="1169">
          <cell r="A1169">
            <v>101168</v>
          </cell>
          <cell r="B1169" t="str">
            <v>DISH ANTENNA-SHINAZAUKA</v>
          </cell>
        </row>
        <row r="1170">
          <cell r="A1170">
            <v>101169</v>
          </cell>
          <cell r="B1170" t="str">
            <v>GSM G-400-DEL</v>
          </cell>
        </row>
        <row r="1171">
          <cell r="A1171">
            <v>101170</v>
          </cell>
          <cell r="B1171" t="str">
            <v>GSM G-400-DEL</v>
          </cell>
        </row>
        <row r="1172">
          <cell r="A1172">
            <v>101171</v>
          </cell>
          <cell r="B1172" t="str">
            <v>GSM G-400-DEL</v>
          </cell>
        </row>
        <row r="1173">
          <cell r="A1173">
            <v>101172</v>
          </cell>
          <cell r="B1173" t="str">
            <v>GSM G-400-DEL</v>
          </cell>
        </row>
        <row r="1174">
          <cell r="A1174">
            <v>101173</v>
          </cell>
          <cell r="B1174" t="str">
            <v>GSM G-400-DEL</v>
          </cell>
        </row>
        <row r="1175">
          <cell r="A1175">
            <v>101174</v>
          </cell>
          <cell r="B1175" t="str">
            <v>GSM G-400-DEL</v>
          </cell>
        </row>
        <row r="1176">
          <cell r="A1176">
            <v>101175</v>
          </cell>
          <cell r="B1176" t="str">
            <v>GSM G-400-DEL</v>
          </cell>
        </row>
        <row r="1177">
          <cell r="A1177">
            <v>101176</v>
          </cell>
          <cell r="B1177" t="str">
            <v>GSM G-400-DEL</v>
          </cell>
        </row>
        <row r="1178">
          <cell r="A1178">
            <v>101177</v>
          </cell>
          <cell r="B1178" t="str">
            <v>GSM G-400-DEL</v>
          </cell>
        </row>
        <row r="1179">
          <cell r="A1179">
            <v>101178</v>
          </cell>
          <cell r="B1179" t="str">
            <v>GSM G-400-DEL</v>
          </cell>
        </row>
        <row r="1180">
          <cell r="A1180">
            <v>101179</v>
          </cell>
          <cell r="B1180" t="str">
            <v>GSM G-400-DEL</v>
          </cell>
        </row>
        <row r="1181">
          <cell r="A1181">
            <v>101180</v>
          </cell>
          <cell r="B1181" t="str">
            <v>GSM G-400-DEL</v>
          </cell>
        </row>
        <row r="1182">
          <cell r="A1182">
            <v>101181</v>
          </cell>
          <cell r="B1182" t="str">
            <v>GSM G-400-DEL</v>
          </cell>
        </row>
        <row r="1183">
          <cell r="A1183">
            <v>101182</v>
          </cell>
          <cell r="B1183" t="str">
            <v>GSM G-400-DEL</v>
          </cell>
        </row>
        <row r="1184">
          <cell r="A1184">
            <v>101183</v>
          </cell>
          <cell r="B1184" t="str">
            <v>GSM G-400-DEL</v>
          </cell>
        </row>
        <row r="1185">
          <cell r="A1185">
            <v>101184</v>
          </cell>
          <cell r="B1185" t="str">
            <v>GSM G-400-DEL</v>
          </cell>
        </row>
        <row r="1186">
          <cell r="A1186">
            <v>101185</v>
          </cell>
          <cell r="B1186" t="str">
            <v>GSM G-400-DEL</v>
          </cell>
        </row>
        <row r="1187">
          <cell r="A1187">
            <v>101186</v>
          </cell>
          <cell r="B1187" t="str">
            <v>GSM G-400-DEL</v>
          </cell>
        </row>
        <row r="1188">
          <cell r="A1188">
            <v>101187</v>
          </cell>
          <cell r="B1188" t="str">
            <v>GSM G-400-DEL</v>
          </cell>
        </row>
        <row r="1189">
          <cell r="A1189">
            <v>101188</v>
          </cell>
          <cell r="B1189" t="str">
            <v>GSM G-400-DEL</v>
          </cell>
        </row>
        <row r="1190">
          <cell r="A1190">
            <v>101189</v>
          </cell>
          <cell r="B1190" t="str">
            <v>GSM G 400-DEL</v>
          </cell>
        </row>
        <row r="1191">
          <cell r="A1191">
            <v>101190</v>
          </cell>
          <cell r="B1191" t="str">
            <v>AIR CONDITIONER-DEL</v>
          </cell>
        </row>
        <row r="1192">
          <cell r="A1192">
            <v>101191</v>
          </cell>
          <cell r="B1192" t="str">
            <v>1-33" GOA-DEL</v>
          </cell>
        </row>
        <row r="1193">
          <cell r="A1193">
            <v>101192</v>
          </cell>
          <cell r="B1193" t="str">
            <v>1-33" GOA-DEL</v>
          </cell>
        </row>
        <row r="1194">
          <cell r="A1194">
            <v>101193</v>
          </cell>
          <cell r="B1194" t="str">
            <v>1-33"GOA-DEL</v>
          </cell>
        </row>
        <row r="1195">
          <cell r="A1195">
            <v>101194</v>
          </cell>
          <cell r="B1195" t="str">
            <v>1-33" GOA-DEL</v>
          </cell>
        </row>
        <row r="1196">
          <cell r="A1196">
            <v>101195</v>
          </cell>
          <cell r="B1196" t="str">
            <v>29"GAOO CTV-DEL</v>
          </cell>
        </row>
        <row r="1197">
          <cell r="A1197">
            <v>101196</v>
          </cell>
          <cell r="B1197" t="str">
            <v>29"GAOO CTV-DEL</v>
          </cell>
        </row>
        <row r="1198">
          <cell r="A1198">
            <v>101197</v>
          </cell>
          <cell r="B1198" t="str">
            <v>PAGERS-MOBILINK-HO</v>
          </cell>
        </row>
        <row r="1199">
          <cell r="A1199">
            <v>101198</v>
          </cell>
          <cell r="B1199" t="str">
            <v>HIGH FREQUENCY PROBE-HO</v>
          </cell>
        </row>
        <row r="1200">
          <cell r="A1200">
            <v>101199</v>
          </cell>
          <cell r="B1200" t="str">
            <v>CELLULAR PHONE-DEL</v>
          </cell>
        </row>
        <row r="1201">
          <cell r="A1201">
            <v>101200</v>
          </cell>
          <cell r="B1201" t="str">
            <v>CELLULAR PHONE-DEL</v>
          </cell>
        </row>
        <row r="1202">
          <cell r="A1202">
            <v>101201</v>
          </cell>
          <cell r="B1202" t="str">
            <v>CELLULAR PHONE-DEL</v>
          </cell>
        </row>
        <row r="1203">
          <cell r="A1203">
            <v>101202</v>
          </cell>
          <cell r="B1203" t="str">
            <v>CELLULAR PHONE-DEL</v>
          </cell>
        </row>
        <row r="1204">
          <cell r="A1204">
            <v>101203</v>
          </cell>
          <cell r="B1204" t="str">
            <v>CELLULAR PHONE-DEL</v>
          </cell>
        </row>
        <row r="1205">
          <cell r="A1205">
            <v>101204</v>
          </cell>
          <cell r="B1205" t="str">
            <v>CELLULAR PHONE-DEL</v>
          </cell>
        </row>
        <row r="1206">
          <cell r="A1206">
            <v>101205</v>
          </cell>
          <cell r="B1206" t="str">
            <v>CELLULAR PHONE-DEL</v>
          </cell>
        </row>
        <row r="1207">
          <cell r="A1207">
            <v>101206</v>
          </cell>
          <cell r="B1207" t="str">
            <v>CELLULAR PHONE-DEL</v>
          </cell>
        </row>
        <row r="1208">
          <cell r="A1208">
            <v>101207</v>
          </cell>
          <cell r="B1208" t="str">
            <v>PANASONIC FX F-580-HO</v>
          </cell>
        </row>
        <row r="1209">
          <cell r="A1209">
            <v>101208</v>
          </cell>
          <cell r="B1209" t="str">
            <v>PANASONIC FXF-580-HO</v>
          </cell>
        </row>
        <row r="1210">
          <cell r="A1210">
            <v>101209</v>
          </cell>
          <cell r="B1210" t="str">
            <v>PANASONIC FX F-580-HO</v>
          </cell>
        </row>
        <row r="1211">
          <cell r="A1211">
            <v>101210</v>
          </cell>
          <cell r="B1211" t="str">
            <v>SPOT HEATER-HO</v>
          </cell>
        </row>
        <row r="1212">
          <cell r="A1212">
            <v>101211</v>
          </cell>
          <cell r="B1212" t="str">
            <v>PAGERS-DEL</v>
          </cell>
        </row>
        <row r="1213">
          <cell r="A1213">
            <v>101212</v>
          </cell>
          <cell r="B1213" t="str">
            <v>PAGERS-DEL</v>
          </cell>
        </row>
        <row r="1214">
          <cell r="A1214">
            <v>101213</v>
          </cell>
          <cell r="B1214" t="str">
            <v>PAGERS-DEL</v>
          </cell>
        </row>
        <row r="1215">
          <cell r="A1215">
            <v>101214</v>
          </cell>
          <cell r="B1215" t="str">
            <v>KXTD 280-DEL</v>
          </cell>
        </row>
        <row r="1216">
          <cell r="A1216">
            <v>101215</v>
          </cell>
          <cell r="B1216" t="str">
            <v>KXTD 1232-DEL</v>
          </cell>
        </row>
        <row r="1217">
          <cell r="A1217">
            <v>101216</v>
          </cell>
          <cell r="B1217" t="str">
            <v>KXT D50170-DEL</v>
          </cell>
        </row>
        <row r="1218">
          <cell r="A1218">
            <v>101217</v>
          </cell>
          <cell r="B1218" t="str">
            <v>KTS EQUIPMENT-DEL</v>
          </cell>
        </row>
        <row r="1219">
          <cell r="A1219">
            <v>101218</v>
          </cell>
          <cell r="B1219" t="str">
            <v>KTS EQUIPMENT-DEL</v>
          </cell>
        </row>
        <row r="1220">
          <cell r="A1220">
            <v>101219</v>
          </cell>
          <cell r="B1220" t="str">
            <v>KXF-7230-HO</v>
          </cell>
        </row>
        <row r="1221">
          <cell r="A1221">
            <v>101220</v>
          </cell>
          <cell r="B1221" t="str">
            <v>40 KVA SERVO STABLIZER-HO</v>
          </cell>
        </row>
        <row r="1222">
          <cell r="A1222">
            <v>101221</v>
          </cell>
          <cell r="B1222" t="str">
            <v>KXF1110-DEL</v>
          </cell>
        </row>
        <row r="1223">
          <cell r="A1223">
            <v>101222</v>
          </cell>
          <cell r="B1223" t="str">
            <v>KXTA-DEL</v>
          </cell>
        </row>
        <row r="1224">
          <cell r="A1224">
            <v>101223</v>
          </cell>
          <cell r="B1224" t="str">
            <v>INSTRUMENT-DEL</v>
          </cell>
        </row>
        <row r="1225">
          <cell r="A1225">
            <v>101224</v>
          </cell>
          <cell r="B1225" t="str">
            <v>MICROWAVE OVEN-DEL</v>
          </cell>
        </row>
        <row r="1226">
          <cell r="A1226">
            <v>101225</v>
          </cell>
          <cell r="B1226" t="str">
            <v>KX-B200-1-DEL</v>
          </cell>
        </row>
        <row r="1227">
          <cell r="A1227">
            <v>101226</v>
          </cell>
          <cell r="B1227" t="str">
            <v>KODAK CAMERA-DEL</v>
          </cell>
        </row>
        <row r="1228">
          <cell r="A1228">
            <v>101227</v>
          </cell>
          <cell r="B1228" t="str">
            <v>KODAK CAMERA-HYD</v>
          </cell>
        </row>
        <row r="1229">
          <cell r="A1229">
            <v>101228</v>
          </cell>
          <cell r="B1229" t="str">
            <v>MOBILE PHONE-LCK</v>
          </cell>
        </row>
        <row r="1230">
          <cell r="A1230">
            <v>101229</v>
          </cell>
          <cell r="B1230" t="str">
            <v>TESTING EQP-SPD PODUCT FOR  SERVICE-HO</v>
          </cell>
        </row>
        <row r="1231">
          <cell r="A1231">
            <v>101230</v>
          </cell>
          <cell r="B1231" t="str">
            <v>CUPBOARD</v>
          </cell>
        </row>
        <row r="1232">
          <cell r="A1232">
            <v>101231</v>
          </cell>
          <cell r="B1232" t="str">
            <v>CUPBOARD</v>
          </cell>
        </row>
        <row r="1233">
          <cell r="A1233">
            <v>101232</v>
          </cell>
          <cell r="B1233" t="str">
            <v>NOTE BOOKS LAP TOP</v>
          </cell>
        </row>
        <row r="1234">
          <cell r="A1234">
            <v>101233</v>
          </cell>
          <cell r="B1234" t="str">
            <v>NOTE BOOKS LAP TOP</v>
          </cell>
        </row>
        <row r="1235">
          <cell r="A1235">
            <v>101234</v>
          </cell>
          <cell r="B1235" t="str">
            <v>CONFERENCE TABLE</v>
          </cell>
        </row>
        <row r="1236">
          <cell r="A1236">
            <v>101235</v>
          </cell>
          <cell r="B1236" t="str">
            <v>CONFERENCE CHAIRS</v>
          </cell>
        </row>
        <row r="1237">
          <cell r="A1237">
            <v>101236</v>
          </cell>
          <cell r="B1237" t="str">
            <v>CONFERENCE CHAIRS</v>
          </cell>
        </row>
        <row r="1238">
          <cell r="A1238">
            <v>101237</v>
          </cell>
          <cell r="B1238" t="str">
            <v>CONFERENCE CHAIRS</v>
          </cell>
        </row>
        <row r="1239">
          <cell r="A1239">
            <v>101238</v>
          </cell>
          <cell r="B1239" t="str">
            <v>CONFERENCE CHAIRS</v>
          </cell>
        </row>
        <row r="1240">
          <cell r="A1240">
            <v>101239</v>
          </cell>
          <cell r="B1240" t="str">
            <v>CONFERENCE CHAIRS</v>
          </cell>
        </row>
        <row r="1241">
          <cell r="A1241">
            <v>101240</v>
          </cell>
          <cell r="B1241" t="str">
            <v>CONFERENCE CHAIRS</v>
          </cell>
        </row>
        <row r="1242">
          <cell r="A1242">
            <v>101241</v>
          </cell>
          <cell r="B1242" t="str">
            <v>CUPBOARD</v>
          </cell>
        </row>
        <row r="1243">
          <cell r="A1243">
            <v>101242</v>
          </cell>
          <cell r="B1243" t="str">
            <v>CUPBOARD</v>
          </cell>
        </row>
        <row r="1244">
          <cell r="A1244">
            <v>101243</v>
          </cell>
          <cell r="B1244" t="str">
            <v>CUPBOARD</v>
          </cell>
        </row>
        <row r="1245">
          <cell r="A1245">
            <v>101244</v>
          </cell>
          <cell r="B1245" t="str">
            <v>WATER HEATER</v>
          </cell>
        </row>
        <row r="1246">
          <cell r="A1246">
            <v>101245</v>
          </cell>
          <cell r="B1246" t="str">
            <v>PRINTER SHARER\HP DESKJET</v>
          </cell>
        </row>
        <row r="1247">
          <cell r="A1247">
            <v>101246</v>
          </cell>
          <cell r="B1247" t="str">
            <v>AQUAGUARD</v>
          </cell>
        </row>
        <row r="1248">
          <cell r="A1248">
            <v>101247</v>
          </cell>
          <cell r="B1248" t="str">
            <v>MODEM</v>
          </cell>
        </row>
        <row r="1249">
          <cell r="A1249">
            <v>101248</v>
          </cell>
          <cell r="B1249" t="str">
            <v>CHAIR</v>
          </cell>
        </row>
        <row r="1250">
          <cell r="A1250">
            <v>101249</v>
          </cell>
          <cell r="B1250" t="str">
            <v>CHAIR</v>
          </cell>
        </row>
        <row r="1251">
          <cell r="A1251">
            <v>101250</v>
          </cell>
          <cell r="B1251" t="str">
            <v>CHAIR</v>
          </cell>
        </row>
        <row r="1252">
          <cell r="A1252">
            <v>101251</v>
          </cell>
          <cell r="B1252" t="str">
            <v>CHAIR</v>
          </cell>
        </row>
        <row r="1253">
          <cell r="A1253">
            <v>101252</v>
          </cell>
          <cell r="B1253" t="str">
            <v>CHAIR</v>
          </cell>
        </row>
        <row r="1254">
          <cell r="A1254">
            <v>101253</v>
          </cell>
          <cell r="B1254" t="str">
            <v>CHAIR</v>
          </cell>
        </row>
        <row r="1255">
          <cell r="A1255">
            <v>101254</v>
          </cell>
          <cell r="B1255" t="str">
            <v>CHAIR</v>
          </cell>
        </row>
        <row r="1256">
          <cell r="A1256">
            <v>101255</v>
          </cell>
          <cell r="B1256" t="str">
            <v>CHAIR</v>
          </cell>
        </row>
        <row r="1257">
          <cell r="A1257">
            <v>101256</v>
          </cell>
          <cell r="B1257" t="str">
            <v>CHAIR</v>
          </cell>
        </row>
        <row r="1258">
          <cell r="A1258">
            <v>101257</v>
          </cell>
          <cell r="B1258" t="str">
            <v>CHAIR</v>
          </cell>
        </row>
        <row r="1259">
          <cell r="A1259">
            <v>101258</v>
          </cell>
          <cell r="B1259" t="str">
            <v>FAX MACHINE</v>
          </cell>
        </row>
        <row r="1260">
          <cell r="A1260">
            <v>101259</v>
          </cell>
          <cell r="B1260" t="str">
            <v>IBM COMPUTER</v>
          </cell>
        </row>
        <row r="1261">
          <cell r="A1261">
            <v>101260</v>
          </cell>
          <cell r="B1261" t="str">
            <v>IBM COMPUTER</v>
          </cell>
        </row>
        <row r="1262">
          <cell r="A1262">
            <v>101261</v>
          </cell>
          <cell r="B1262" t="str">
            <v>IBM COMPUTER</v>
          </cell>
        </row>
        <row r="1263">
          <cell r="A1263">
            <v>101262</v>
          </cell>
          <cell r="B1263" t="str">
            <v>PANASONIC CORDLESS PHONE</v>
          </cell>
        </row>
        <row r="1264">
          <cell r="A1264">
            <v>101263</v>
          </cell>
          <cell r="B1264" t="str">
            <v>PHOTO COPIER FROM RPG</v>
          </cell>
        </row>
        <row r="1265">
          <cell r="A1265">
            <v>101264</v>
          </cell>
          <cell r="B1265" t="str">
            <v>ONE,ONE UPS</v>
          </cell>
        </row>
        <row r="1266">
          <cell r="A1266">
            <v>101265</v>
          </cell>
          <cell r="B1266" t="str">
            <v>OVERHEAD PROJECTOR</v>
          </cell>
        </row>
        <row r="1267">
          <cell r="A1267">
            <v>101266</v>
          </cell>
          <cell r="B1267" t="str">
            <v>TELESYS</v>
          </cell>
        </row>
        <row r="1268">
          <cell r="A1268">
            <v>101267</v>
          </cell>
          <cell r="B1268" t="str">
            <v>CHAIR</v>
          </cell>
        </row>
        <row r="1269">
          <cell r="A1269">
            <v>101268</v>
          </cell>
          <cell r="B1269" t="str">
            <v>CHAIR</v>
          </cell>
        </row>
        <row r="1270">
          <cell r="A1270">
            <v>101269</v>
          </cell>
          <cell r="B1270" t="str">
            <v>CHAIR</v>
          </cell>
        </row>
        <row r="1271">
          <cell r="A1271">
            <v>101270</v>
          </cell>
          <cell r="B1271" t="str">
            <v>CHAIR</v>
          </cell>
        </row>
        <row r="1272">
          <cell r="A1272">
            <v>101271</v>
          </cell>
          <cell r="B1272" t="str">
            <v>CHAIR</v>
          </cell>
        </row>
        <row r="1273">
          <cell r="A1273">
            <v>101272</v>
          </cell>
          <cell r="B1273" t="str">
            <v>CHAIR</v>
          </cell>
        </row>
        <row r="1274">
          <cell r="A1274">
            <v>101273</v>
          </cell>
          <cell r="B1274" t="str">
            <v>CHAIR</v>
          </cell>
        </row>
        <row r="1275">
          <cell r="A1275">
            <v>101274</v>
          </cell>
          <cell r="B1275" t="str">
            <v>CHAIR</v>
          </cell>
        </row>
        <row r="1276">
          <cell r="A1276">
            <v>101275</v>
          </cell>
          <cell r="B1276" t="str">
            <v>CHAIR</v>
          </cell>
        </row>
        <row r="1277">
          <cell r="A1277">
            <v>101276</v>
          </cell>
          <cell r="B1277" t="str">
            <v>CHAIR</v>
          </cell>
        </row>
        <row r="1278">
          <cell r="A1278">
            <v>101277</v>
          </cell>
          <cell r="B1278" t="str">
            <v>CHAIR</v>
          </cell>
        </row>
        <row r="1279">
          <cell r="A1279">
            <v>101278</v>
          </cell>
          <cell r="B1279" t="str">
            <v>CHAIR</v>
          </cell>
        </row>
        <row r="1280">
          <cell r="A1280">
            <v>101279</v>
          </cell>
          <cell r="B1280" t="str">
            <v>CHAIR</v>
          </cell>
        </row>
        <row r="1281">
          <cell r="A1281">
            <v>101280</v>
          </cell>
          <cell r="B1281" t="str">
            <v>CHAIR</v>
          </cell>
        </row>
        <row r="1282">
          <cell r="A1282">
            <v>101281</v>
          </cell>
          <cell r="B1282" t="str">
            <v>CHAIR</v>
          </cell>
        </row>
        <row r="1283">
          <cell r="A1283">
            <v>101282</v>
          </cell>
          <cell r="B1283" t="str">
            <v>CHAIR</v>
          </cell>
        </row>
        <row r="1284">
          <cell r="A1284">
            <v>101283</v>
          </cell>
          <cell r="B1284" t="str">
            <v>CHAIR</v>
          </cell>
        </row>
        <row r="1285">
          <cell r="A1285">
            <v>101284</v>
          </cell>
          <cell r="B1285" t="str">
            <v>CHAIR</v>
          </cell>
        </row>
        <row r="1286">
          <cell r="A1286">
            <v>101285</v>
          </cell>
          <cell r="B1286" t="str">
            <v>CHAIR</v>
          </cell>
        </row>
        <row r="1287">
          <cell r="A1287">
            <v>101286</v>
          </cell>
          <cell r="B1287" t="str">
            <v>CHAIR</v>
          </cell>
        </row>
        <row r="1288">
          <cell r="A1288">
            <v>101287</v>
          </cell>
          <cell r="B1288" t="str">
            <v>CHAIR</v>
          </cell>
        </row>
        <row r="1289">
          <cell r="A1289">
            <v>101288</v>
          </cell>
          <cell r="B1289" t="str">
            <v>CHAIR</v>
          </cell>
        </row>
        <row r="1290">
          <cell r="A1290">
            <v>101289</v>
          </cell>
          <cell r="B1290" t="str">
            <v>CHAIR</v>
          </cell>
        </row>
        <row r="1291">
          <cell r="A1291">
            <v>101290</v>
          </cell>
          <cell r="B1291" t="str">
            <v>CHAIR</v>
          </cell>
        </row>
        <row r="1292">
          <cell r="A1292">
            <v>101291</v>
          </cell>
          <cell r="B1292" t="str">
            <v>CHAIR</v>
          </cell>
        </row>
        <row r="1293">
          <cell r="A1293">
            <v>101292</v>
          </cell>
          <cell r="B1293" t="str">
            <v>CHAIR</v>
          </cell>
        </row>
        <row r="1294">
          <cell r="A1294">
            <v>101293</v>
          </cell>
          <cell r="B1294" t="str">
            <v>CHAIR</v>
          </cell>
        </row>
        <row r="1295">
          <cell r="A1295">
            <v>101294</v>
          </cell>
          <cell r="B1295" t="str">
            <v>CHAIR</v>
          </cell>
        </row>
        <row r="1296">
          <cell r="A1296">
            <v>101295</v>
          </cell>
          <cell r="B1296" t="str">
            <v>CHAIR</v>
          </cell>
        </row>
        <row r="1297">
          <cell r="A1297">
            <v>101296</v>
          </cell>
          <cell r="B1297" t="str">
            <v>CHAIR</v>
          </cell>
        </row>
        <row r="1298">
          <cell r="A1298">
            <v>101297</v>
          </cell>
          <cell r="B1298" t="str">
            <v>CHAIR</v>
          </cell>
        </row>
        <row r="1299">
          <cell r="A1299">
            <v>101298</v>
          </cell>
          <cell r="B1299" t="str">
            <v>CHAIR</v>
          </cell>
        </row>
        <row r="1300">
          <cell r="A1300">
            <v>101299</v>
          </cell>
          <cell r="B1300" t="str">
            <v>CHAIR</v>
          </cell>
        </row>
        <row r="1301">
          <cell r="A1301">
            <v>101300</v>
          </cell>
          <cell r="B1301" t="str">
            <v>CHAIR</v>
          </cell>
        </row>
        <row r="1302">
          <cell r="A1302">
            <v>101301</v>
          </cell>
          <cell r="B1302" t="str">
            <v>CHAIR</v>
          </cell>
        </row>
        <row r="1303">
          <cell r="A1303">
            <v>101302</v>
          </cell>
          <cell r="B1303" t="str">
            <v>CHAIR</v>
          </cell>
        </row>
        <row r="1304">
          <cell r="A1304">
            <v>101303</v>
          </cell>
          <cell r="B1304" t="str">
            <v>CHAIR</v>
          </cell>
        </row>
        <row r="1305">
          <cell r="A1305">
            <v>101304</v>
          </cell>
          <cell r="B1305" t="str">
            <v>CHAIR</v>
          </cell>
        </row>
        <row r="1306">
          <cell r="A1306">
            <v>101305</v>
          </cell>
          <cell r="B1306" t="str">
            <v>CHAIR</v>
          </cell>
        </row>
        <row r="1307">
          <cell r="A1307">
            <v>101306</v>
          </cell>
          <cell r="B1307" t="str">
            <v>CHAIR</v>
          </cell>
        </row>
        <row r="1308">
          <cell r="A1308">
            <v>101307</v>
          </cell>
          <cell r="B1308" t="str">
            <v>CHAIR</v>
          </cell>
        </row>
        <row r="1309">
          <cell r="A1309">
            <v>101308</v>
          </cell>
          <cell r="B1309" t="str">
            <v>VIDEOCON REFRIGERATOR</v>
          </cell>
        </row>
        <row r="1310">
          <cell r="A1310">
            <v>101309</v>
          </cell>
          <cell r="B1310" t="str">
            <v>PRINTER PANASONIC(ADH)</v>
          </cell>
        </row>
        <row r="1311">
          <cell r="A1311">
            <v>101310</v>
          </cell>
          <cell r="B1311" t="str">
            <v>PANASONIC PRINTER</v>
          </cell>
        </row>
        <row r="1312">
          <cell r="A1312">
            <v>101311</v>
          </cell>
          <cell r="B1312" t="str">
            <v>CONFERENCE TABLE SMALL</v>
          </cell>
        </row>
        <row r="1313">
          <cell r="A1313">
            <v>101312</v>
          </cell>
          <cell r="B1313" t="str">
            <v>CONFERENCE TABLE SMALL</v>
          </cell>
        </row>
        <row r="1314">
          <cell r="A1314">
            <v>101313</v>
          </cell>
          <cell r="B1314" t="str">
            <v>TABLE</v>
          </cell>
        </row>
        <row r="1315">
          <cell r="A1315">
            <v>101314</v>
          </cell>
          <cell r="B1315" t="str">
            <v>TABLE</v>
          </cell>
        </row>
        <row r="1316">
          <cell r="A1316">
            <v>101315</v>
          </cell>
          <cell r="B1316" t="str">
            <v>FAX MACHINE</v>
          </cell>
        </row>
        <row r="1317">
          <cell r="A1317">
            <v>101316</v>
          </cell>
          <cell r="B1317" t="str">
            <v>FAX MACHINE</v>
          </cell>
        </row>
        <row r="1318">
          <cell r="A1318">
            <v>101317</v>
          </cell>
          <cell r="B1318" t="str">
            <v>FAX MACHINE</v>
          </cell>
        </row>
        <row r="1319">
          <cell r="A1319">
            <v>101318</v>
          </cell>
          <cell r="B1319" t="str">
            <v>TOYOTA CROWN 7721</v>
          </cell>
        </row>
        <row r="1320">
          <cell r="A1320">
            <v>101319</v>
          </cell>
          <cell r="B1320" t="str">
            <v>ALMIRAH</v>
          </cell>
        </row>
        <row r="1321">
          <cell r="A1321">
            <v>101320</v>
          </cell>
          <cell r="B1321" t="str">
            <v>TELEPHONE</v>
          </cell>
        </row>
        <row r="1322">
          <cell r="A1322">
            <v>101321</v>
          </cell>
          <cell r="B1322" t="str">
            <v>HP DESKJET PRINTER</v>
          </cell>
        </row>
        <row r="1323">
          <cell r="A1323">
            <v>101322</v>
          </cell>
          <cell r="B1323" t="str">
            <v>PRINTER SHARER/HP DESKJET</v>
          </cell>
        </row>
        <row r="1324">
          <cell r="A1324">
            <v>101323</v>
          </cell>
          <cell r="B1324" t="str">
            <v>SMF BATTERY</v>
          </cell>
        </row>
        <row r="1325">
          <cell r="A1325">
            <v>101324</v>
          </cell>
          <cell r="B1325" t="str">
            <v>MISC FOR INTEL PETIUM</v>
          </cell>
        </row>
        <row r="1326">
          <cell r="A1326">
            <v>101325</v>
          </cell>
          <cell r="B1326" t="str">
            <v>COMPUTER INTEL FEPRO</v>
          </cell>
        </row>
        <row r="1327">
          <cell r="A1327">
            <v>101326</v>
          </cell>
          <cell r="B1327" t="str">
            <v>FAN</v>
          </cell>
        </row>
        <row r="1328">
          <cell r="A1328">
            <v>101327</v>
          </cell>
          <cell r="B1328" t="str">
            <v>MODEM</v>
          </cell>
        </row>
        <row r="1329">
          <cell r="A1329">
            <v>101328</v>
          </cell>
          <cell r="B1329" t="str">
            <v>COMPUTER</v>
          </cell>
        </row>
        <row r="1330">
          <cell r="A1330">
            <v>101329</v>
          </cell>
          <cell r="B1330" t="str">
            <v>COMPUTER INTEL EE</v>
          </cell>
        </row>
        <row r="1331">
          <cell r="A1331">
            <v>101330</v>
          </cell>
          <cell r="B1331" t="str">
            <v>CANAN - NP 6016</v>
          </cell>
        </row>
        <row r="1332">
          <cell r="A1332">
            <v>101331</v>
          </cell>
          <cell r="B1332" t="str">
            <v>MODEM(MAX CD ROM-HO)</v>
          </cell>
        </row>
        <row r="1333">
          <cell r="A1333">
            <v>101332</v>
          </cell>
          <cell r="B1333" t="str">
            <v>KTS EQUIPMENT</v>
          </cell>
        </row>
        <row r="1334">
          <cell r="A1334">
            <v>101333</v>
          </cell>
          <cell r="B1334" t="str">
            <v>KTS EQUIPMENT</v>
          </cell>
        </row>
        <row r="1335">
          <cell r="A1335">
            <v>101334</v>
          </cell>
          <cell r="B1335" t="str">
            <v>KTS EQUIPMENT</v>
          </cell>
        </row>
        <row r="1336">
          <cell r="A1336">
            <v>101335</v>
          </cell>
          <cell r="B1336" t="str">
            <v>KTS EQUIPMENT</v>
          </cell>
        </row>
        <row r="1337">
          <cell r="A1337">
            <v>101336</v>
          </cell>
          <cell r="B1337" t="str">
            <v>KTS EQUIPMENT</v>
          </cell>
        </row>
        <row r="1338">
          <cell r="A1338">
            <v>101337</v>
          </cell>
          <cell r="B1338" t="str">
            <v>KTS EQUIPMENT</v>
          </cell>
        </row>
        <row r="1339">
          <cell r="A1339">
            <v>101338</v>
          </cell>
          <cell r="B1339" t="str">
            <v>KTS EQUIPMENT</v>
          </cell>
        </row>
        <row r="1340">
          <cell r="A1340">
            <v>101339</v>
          </cell>
          <cell r="B1340" t="str">
            <v>KTS EQUIPMENT</v>
          </cell>
        </row>
        <row r="1341">
          <cell r="A1341">
            <v>101340</v>
          </cell>
          <cell r="B1341" t="str">
            <v>NETWORKS TERMINATOR</v>
          </cell>
        </row>
        <row r="1342">
          <cell r="A1342">
            <v>101341</v>
          </cell>
          <cell r="B1342" t="str">
            <v>CIELO CAR</v>
          </cell>
        </row>
        <row r="1343">
          <cell r="A1343">
            <v>101342</v>
          </cell>
          <cell r="B1343" t="str">
            <v>VIDEOCON COOLER</v>
          </cell>
        </row>
        <row r="1344">
          <cell r="A1344">
            <v>101343</v>
          </cell>
          <cell r="B1344" t="str">
            <v>CONFERENCE TABLE</v>
          </cell>
        </row>
        <row r="1345">
          <cell r="A1345">
            <v>101344</v>
          </cell>
          <cell r="B1345" t="str">
            <v>TATA SUMO</v>
          </cell>
        </row>
        <row r="1346">
          <cell r="A1346">
            <v>101345</v>
          </cell>
          <cell r="B1346" t="str">
            <v>MODEM</v>
          </cell>
        </row>
        <row r="1347">
          <cell r="A1347">
            <v>101346</v>
          </cell>
          <cell r="B1347" t="str">
            <v>MAGNATIC DIAL STAND</v>
          </cell>
        </row>
        <row r="1348">
          <cell r="A1348">
            <v>101347</v>
          </cell>
          <cell r="B1348" t="str">
            <v>500 VA UPS SYSTEM V. NO. 5241</v>
          </cell>
        </row>
        <row r="1349">
          <cell r="A1349">
            <v>101348</v>
          </cell>
          <cell r="B1349" t="str">
            <v>500 VA UPS SYSTEM V. NO. 5241</v>
          </cell>
        </row>
        <row r="1350">
          <cell r="A1350">
            <v>101349</v>
          </cell>
          <cell r="B1350" t="str">
            <v>500 VA UPS SYSTEM V. NO. 5241</v>
          </cell>
        </row>
        <row r="1351">
          <cell r="A1351">
            <v>101350</v>
          </cell>
          <cell r="B1351" t="str">
            <v>500 VA UPS SYSTEM V. NO. 5241</v>
          </cell>
        </row>
        <row r="1352">
          <cell r="A1352">
            <v>101351</v>
          </cell>
          <cell r="B1352" t="str">
            <v>500 VA UPS SYSTEM V. NO. 5241</v>
          </cell>
        </row>
        <row r="1353">
          <cell r="A1353">
            <v>101352</v>
          </cell>
          <cell r="B1353" t="str">
            <v>500 VA UPS SYSTEM V. NO. 5241</v>
          </cell>
        </row>
        <row r="1354">
          <cell r="A1354">
            <v>101353</v>
          </cell>
          <cell r="B1354" t="str">
            <v>500 VA UPS SYSTEM V. NO. 5241</v>
          </cell>
        </row>
        <row r="1355">
          <cell r="A1355">
            <v>101354</v>
          </cell>
          <cell r="B1355" t="str">
            <v>500 VA UPS SYSTEM V. NO. 5241</v>
          </cell>
        </row>
        <row r="1356">
          <cell r="A1356">
            <v>101355</v>
          </cell>
          <cell r="B1356" t="str">
            <v>INTAL P-III 450 MHZ</v>
          </cell>
        </row>
        <row r="1357">
          <cell r="A1357">
            <v>101356</v>
          </cell>
          <cell r="B1357" t="str">
            <v>INTAL P-III 450 MHZ</v>
          </cell>
        </row>
        <row r="1358">
          <cell r="A1358">
            <v>101357</v>
          </cell>
          <cell r="B1358" t="str">
            <v>INTAL P-III 450 MHZ</v>
          </cell>
        </row>
        <row r="1359">
          <cell r="A1359">
            <v>101358</v>
          </cell>
          <cell r="B1359" t="str">
            <v>INTAL P-III 500 MHZ</v>
          </cell>
        </row>
        <row r="1360">
          <cell r="A1360">
            <v>101359</v>
          </cell>
          <cell r="B1360" t="str">
            <v>ATTENDENCE PUNCH MACHINE</v>
          </cell>
        </row>
        <row r="1361">
          <cell r="A1361">
            <v>101360</v>
          </cell>
          <cell r="B1361" t="str">
            <v>COMPUTER</v>
          </cell>
        </row>
        <row r="1362">
          <cell r="A1362">
            <v>101361</v>
          </cell>
          <cell r="B1362" t="str">
            <v>COMPUTER</v>
          </cell>
        </row>
        <row r="1363">
          <cell r="A1363">
            <v>101362</v>
          </cell>
          <cell r="B1363" t="str">
            <v>COMPUTER</v>
          </cell>
        </row>
        <row r="1364">
          <cell r="A1364">
            <v>101363</v>
          </cell>
          <cell r="B1364" t="str">
            <v>COMPAQ PRESARIO 4010</v>
          </cell>
        </row>
        <row r="1365">
          <cell r="A1365">
            <v>101364</v>
          </cell>
          <cell r="B1365" t="str">
            <v>CPU</v>
          </cell>
        </row>
        <row r="1366">
          <cell r="A1366">
            <v>101365</v>
          </cell>
          <cell r="B1366" t="str">
            <v>COMPAQ PRISARIO 5346</v>
          </cell>
        </row>
        <row r="1367">
          <cell r="A1367">
            <v>101366</v>
          </cell>
          <cell r="B1367" t="str">
            <v>PCMCIA ETHANIC CARD</v>
          </cell>
        </row>
        <row r="1368">
          <cell r="A1368">
            <v>101367</v>
          </cell>
          <cell r="B1368" t="str">
            <v>PCMCIA ETHANIC CARD</v>
          </cell>
        </row>
        <row r="1369">
          <cell r="A1369">
            <v>101368</v>
          </cell>
          <cell r="B1369" t="str">
            <v>PCMCIA ETHANIC CARD</v>
          </cell>
        </row>
        <row r="1370">
          <cell r="A1370">
            <v>101369</v>
          </cell>
          <cell r="B1370" t="str">
            <v>PCMCIA ETHANIC CARD</v>
          </cell>
        </row>
        <row r="1371">
          <cell r="A1371">
            <v>101370</v>
          </cell>
          <cell r="B1371" t="str">
            <v>PCMCIA ETHANIC CARD</v>
          </cell>
        </row>
        <row r="1372">
          <cell r="A1372">
            <v>101371</v>
          </cell>
          <cell r="B1372" t="str">
            <v>PCMCIM ETHANIC CARD</v>
          </cell>
        </row>
        <row r="1373">
          <cell r="A1373">
            <v>101372</v>
          </cell>
          <cell r="B1373" t="str">
            <v>PCMCIA ETHANIC CARD</v>
          </cell>
        </row>
        <row r="1374">
          <cell r="A1374">
            <v>101373</v>
          </cell>
          <cell r="B1374" t="str">
            <v>PCMCIA ETHANIC CARD</v>
          </cell>
        </row>
        <row r="1375">
          <cell r="A1375">
            <v>101374</v>
          </cell>
          <cell r="B1375" t="str">
            <v>PCMCIA ETHANIC CARD</v>
          </cell>
        </row>
        <row r="1376">
          <cell r="A1376">
            <v>101375</v>
          </cell>
          <cell r="B1376" t="str">
            <v>10/100 ETHANIC CARD</v>
          </cell>
        </row>
        <row r="1377">
          <cell r="A1377">
            <v>101376</v>
          </cell>
          <cell r="B1377" t="str">
            <v>10/100 ETHANIC CARD</v>
          </cell>
        </row>
        <row r="1378">
          <cell r="A1378">
            <v>101377</v>
          </cell>
          <cell r="B1378" t="str">
            <v>10/100 ETHANIC CARD</v>
          </cell>
        </row>
        <row r="1379">
          <cell r="A1379">
            <v>101378</v>
          </cell>
          <cell r="B1379" t="str">
            <v>JACK PANAL &amp; CARD</v>
          </cell>
        </row>
        <row r="1380">
          <cell r="A1380">
            <v>101379</v>
          </cell>
          <cell r="B1380" t="str">
            <v>16 PORT HUB</v>
          </cell>
        </row>
        <row r="1381">
          <cell r="A1381">
            <v>101380</v>
          </cell>
          <cell r="B1381" t="str">
            <v>OHTERS</v>
          </cell>
        </row>
        <row r="1382">
          <cell r="A1382">
            <v>101381</v>
          </cell>
          <cell r="B1382" t="str">
            <v>LAP TOP</v>
          </cell>
        </row>
        <row r="1383">
          <cell r="A1383">
            <v>101382</v>
          </cell>
          <cell r="B1383" t="str">
            <v>LAPTOP</v>
          </cell>
        </row>
        <row r="1384">
          <cell r="A1384">
            <v>101383</v>
          </cell>
          <cell r="B1384" t="str">
            <v>LAPTOP</v>
          </cell>
        </row>
        <row r="1385">
          <cell r="A1385">
            <v>101384</v>
          </cell>
          <cell r="B1385" t="str">
            <v>LAPTOP</v>
          </cell>
        </row>
        <row r="1386">
          <cell r="A1386">
            <v>101385</v>
          </cell>
          <cell r="B1386" t="str">
            <v>EXCHANGE &amp; UPGRADATION OF LAP TOP</v>
          </cell>
        </row>
        <row r="1387">
          <cell r="A1387">
            <v>101386</v>
          </cell>
          <cell r="B1387" t="str">
            <v>MODEM</v>
          </cell>
        </row>
        <row r="1388">
          <cell r="A1388">
            <v>101387</v>
          </cell>
          <cell r="B1388" t="str">
            <v>UPS</v>
          </cell>
        </row>
        <row r="1389">
          <cell r="A1389">
            <v>101388</v>
          </cell>
          <cell r="B1389" t="str">
            <v>TABLE</v>
          </cell>
        </row>
        <row r="1390">
          <cell r="A1390">
            <v>101389</v>
          </cell>
          <cell r="B1390" t="str">
            <v>AIR CONDITIONER</v>
          </cell>
        </row>
        <row r="1391">
          <cell r="A1391">
            <v>101390</v>
          </cell>
          <cell r="B1391" t="str">
            <v>STABLIZER</v>
          </cell>
        </row>
        <row r="1392">
          <cell r="A1392">
            <v>101391</v>
          </cell>
          <cell r="B1392" t="str">
            <v>ETHERNET CARD FOR NETWORKING</v>
          </cell>
        </row>
        <row r="1393">
          <cell r="A1393">
            <v>101392</v>
          </cell>
          <cell r="B1393" t="str">
            <v>ETHERNET CARD FOR NETWORKING</v>
          </cell>
        </row>
        <row r="1394">
          <cell r="A1394">
            <v>101393</v>
          </cell>
          <cell r="B1394" t="str">
            <v>NETWORKING PRINTER</v>
          </cell>
        </row>
        <row r="1395">
          <cell r="A1395">
            <v>101394</v>
          </cell>
          <cell r="B1395" t="str">
            <v>LAN NETWORKING CABLES</v>
          </cell>
        </row>
        <row r="1396">
          <cell r="A1396">
            <v>101395</v>
          </cell>
          <cell r="B1396" t="str">
            <v>AIR CONDITIONER</v>
          </cell>
        </row>
        <row r="1397">
          <cell r="A1397">
            <v>101396</v>
          </cell>
          <cell r="B1397" t="str">
            <v>AIR CONDITIONER</v>
          </cell>
        </row>
        <row r="1398">
          <cell r="A1398">
            <v>101397</v>
          </cell>
          <cell r="B1398" t="str">
            <v>AIR CONDITIONER</v>
          </cell>
        </row>
        <row r="1399">
          <cell r="A1399">
            <v>101398</v>
          </cell>
          <cell r="B1399" t="str">
            <v>AIR CONDITIONER WITH INST.</v>
          </cell>
        </row>
        <row r="1400">
          <cell r="A1400">
            <v>101399</v>
          </cell>
          <cell r="B1400" t="str">
            <v>STABLIZER</v>
          </cell>
        </row>
        <row r="1401">
          <cell r="A1401">
            <v>101400</v>
          </cell>
          <cell r="B1401" t="str">
            <v>AIR CONDITIONER WITH INST.</v>
          </cell>
        </row>
        <row r="1402">
          <cell r="A1402">
            <v>101401</v>
          </cell>
          <cell r="B1402" t="str">
            <v>STABLIZER</v>
          </cell>
        </row>
        <row r="1403">
          <cell r="A1403">
            <v>101402</v>
          </cell>
          <cell r="B1403" t="str">
            <v>CHAIRS</v>
          </cell>
        </row>
        <row r="1404">
          <cell r="A1404">
            <v>101403</v>
          </cell>
          <cell r="B1404" t="str">
            <v>CHAIR</v>
          </cell>
        </row>
        <row r="1405">
          <cell r="A1405">
            <v>101404</v>
          </cell>
          <cell r="B1405" t="str">
            <v>CHAIR ( VISITOR )</v>
          </cell>
        </row>
        <row r="1406">
          <cell r="A1406">
            <v>101405</v>
          </cell>
          <cell r="B1406" t="str">
            <v>LAP TOP</v>
          </cell>
        </row>
        <row r="1407">
          <cell r="A1407">
            <v>101406</v>
          </cell>
          <cell r="B1407" t="str">
            <v>ADDITIONAL RAM FOR LAP TOP</v>
          </cell>
        </row>
        <row r="1408">
          <cell r="A1408">
            <v>101407</v>
          </cell>
          <cell r="B1408" t="str">
            <v>CHAIRS</v>
          </cell>
        </row>
        <row r="1409">
          <cell r="A1409">
            <v>101408</v>
          </cell>
          <cell r="B1409" t="str">
            <v>CONFERENCE TABLE</v>
          </cell>
        </row>
        <row r="1410">
          <cell r="A1410">
            <v>101409</v>
          </cell>
          <cell r="B1410" t="str">
            <v>CASEWALL CREDENZA TABLE</v>
          </cell>
        </row>
        <row r="1411">
          <cell r="A1411">
            <v>101410</v>
          </cell>
          <cell r="B1411" t="str">
            <v>WORK STATION-PART/W TOP/TILES/PEDESTAL ETC.</v>
          </cell>
        </row>
        <row r="1412">
          <cell r="A1412">
            <v>101411</v>
          </cell>
          <cell r="B1412" t="str">
            <v>WORK STATION</v>
          </cell>
        </row>
        <row r="1413">
          <cell r="A1413">
            <v>101412</v>
          </cell>
          <cell r="B1413" t="str">
            <v>WORK STATIONS</v>
          </cell>
        </row>
        <row r="1414">
          <cell r="A1414">
            <v>101413</v>
          </cell>
          <cell r="B1414" t="str">
            <v>WORK STATION</v>
          </cell>
        </row>
        <row r="1415">
          <cell r="A1415">
            <v>101414</v>
          </cell>
          <cell r="B1415" t="str">
            <v>WORK STATION</v>
          </cell>
        </row>
        <row r="1416">
          <cell r="A1416">
            <v>101415</v>
          </cell>
          <cell r="B1416" t="str">
            <v>WORK STATION</v>
          </cell>
        </row>
        <row r="1417">
          <cell r="A1417">
            <v>101416</v>
          </cell>
          <cell r="B1417" t="str">
            <v>WORK STATION</v>
          </cell>
        </row>
        <row r="1418">
          <cell r="A1418">
            <v>101417</v>
          </cell>
          <cell r="B1418" t="str">
            <v>WORK STATION</v>
          </cell>
        </row>
        <row r="1419">
          <cell r="A1419">
            <v>101418</v>
          </cell>
          <cell r="B1419" t="str">
            <v>WORK STATION</v>
          </cell>
        </row>
        <row r="1420">
          <cell r="A1420">
            <v>101419</v>
          </cell>
          <cell r="B1420" t="str">
            <v>WORK STATION</v>
          </cell>
        </row>
        <row r="1421">
          <cell r="A1421">
            <v>101420</v>
          </cell>
          <cell r="B1421" t="str">
            <v>WORK STATION</v>
          </cell>
        </row>
        <row r="1422">
          <cell r="A1422">
            <v>101421</v>
          </cell>
          <cell r="B1422" t="str">
            <v>WORK STATION</v>
          </cell>
        </row>
        <row r="1423">
          <cell r="A1423">
            <v>101422</v>
          </cell>
          <cell r="B1423" t="str">
            <v>WORK STATION</v>
          </cell>
        </row>
        <row r="1424">
          <cell r="A1424">
            <v>101423</v>
          </cell>
          <cell r="B1424" t="str">
            <v>WORK STATION</v>
          </cell>
        </row>
        <row r="1425">
          <cell r="A1425">
            <v>101424</v>
          </cell>
          <cell r="B1425" t="str">
            <v>WORK STATION</v>
          </cell>
        </row>
        <row r="1426">
          <cell r="A1426">
            <v>101425</v>
          </cell>
          <cell r="B1426" t="str">
            <v>WORK STATION</v>
          </cell>
        </row>
        <row r="1427">
          <cell r="A1427">
            <v>101426</v>
          </cell>
          <cell r="B1427" t="str">
            <v>WORK STATION</v>
          </cell>
        </row>
        <row r="1428">
          <cell r="A1428">
            <v>101427</v>
          </cell>
          <cell r="B1428" t="str">
            <v>WORK STATION</v>
          </cell>
        </row>
        <row r="1429">
          <cell r="A1429">
            <v>101428</v>
          </cell>
          <cell r="B1429" t="str">
            <v>WORK STATION</v>
          </cell>
        </row>
        <row r="1430">
          <cell r="A1430">
            <v>101429</v>
          </cell>
          <cell r="B1430" t="str">
            <v>WORK STATION</v>
          </cell>
        </row>
        <row r="1431">
          <cell r="A1431">
            <v>101430</v>
          </cell>
          <cell r="B1431" t="str">
            <v>WORK STATION</v>
          </cell>
        </row>
        <row r="1432">
          <cell r="A1432">
            <v>101431</v>
          </cell>
          <cell r="B1432" t="str">
            <v>WORK STATION</v>
          </cell>
        </row>
        <row r="1433">
          <cell r="A1433">
            <v>101432</v>
          </cell>
          <cell r="B1433" t="str">
            <v>WORK STATION</v>
          </cell>
        </row>
        <row r="1434">
          <cell r="A1434">
            <v>101433</v>
          </cell>
          <cell r="B1434" t="str">
            <v>WORK STATION</v>
          </cell>
        </row>
        <row r="1435">
          <cell r="A1435">
            <v>101434</v>
          </cell>
          <cell r="B1435" t="str">
            <v>WORK STATION</v>
          </cell>
        </row>
        <row r="1436">
          <cell r="A1436">
            <v>101435</v>
          </cell>
          <cell r="B1436" t="str">
            <v>WORK STATION</v>
          </cell>
        </row>
        <row r="1437">
          <cell r="A1437">
            <v>101436</v>
          </cell>
          <cell r="B1437" t="str">
            <v>WORK STATION</v>
          </cell>
        </row>
        <row r="1438">
          <cell r="A1438">
            <v>101437</v>
          </cell>
          <cell r="B1438" t="str">
            <v>CASEWALL CABINETS</v>
          </cell>
        </row>
        <row r="1439">
          <cell r="A1439">
            <v>101438</v>
          </cell>
          <cell r="B1439" t="str">
            <v>CABINET</v>
          </cell>
        </row>
        <row r="1440">
          <cell r="A1440">
            <v>101439</v>
          </cell>
          <cell r="B1440" t="str">
            <v>CABINET</v>
          </cell>
        </row>
        <row r="1441">
          <cell r="A1441">
            <v>101440</v>
          </cell>
          <cell r="B1441" t="str">
            <v>CABINET</v>
          </cell>
        </row>
        <row r="1442">
          <cell r="A1442">
            <v>101441</v>
          </cell>
          <cell r="B1442" t="str">
            <v>CABINET</v>
          </cell>
        </row>
        <row r="1443">
          <cell r="A1443">
            <v>101442</v>
          </cell>
          <cell r="B1443" t="str">
            <v>CABINET</v>
          </cell>
        </row>
        <row r="1444">
          <cell r="A1444">
            <v>101443</v>
          </cell>
          <cell r="B1444" t="str">
            <v>CABINET</v>
          </cell>
        </row>
        <row r="1445">
          <cell r="A1445">
            <v>101444</v>
          </cell>
          <cell r="B1445" t="str">
            <v>CABINET</v>
          </cell>
        </row>
        <row r="1446">
          <cell r="A1446">
            <v>101445</v>
          </cell>
          <cell r="B1446" t="str">
            <v>CABINET</v>
          </cell>
        </row>
        <row r="1447">
          <cell r="A1447">
            <v>101446</v>
          </cell>
          <cell r="B1447" t="str">
            <v>CABINET</v>
          </cell>
        </row>
        <row r="1448">
          <cell r="A1448">
            <v>101447</v>
          </cell>
          <cell r="B1448" t="str">
            <v>CABINET</v>
          </cell>
        </row>
        <row r="1449">
          <cell r="A1449">
            <v>101448</v>
          </cell>
          <cell r="B1449" t="str">
            <v>CABINET</v>
          </cell>
        </row>
        <row r="1450">
          <cell r="A1450">
            <v>101449</v>
          </cell>
          <cell r="B1450" t="str">
            <v>CABINET</v>
          </cell>
        </row>
        <row r="1451">
          <cell r="A1451">
            <v>101450</v>
          </cell>
          <cell r="B1451" t="str">
            <v>CABINET</v>
          </cell>
        </row>
        <row r="1452">
          <cell r="A1452">
            <v>101451</v>
          </cell>
          <cell r="B1452" t="str">
            <v>CABINET</v>
          </cell>
        </row>
        <row r="1453">
          <cell r="A1453">
            <v>101452</v>
          </cell>
          <cell r="B1453" t="str">
            <v>CABINET</v>
          </cell>
        </row>
        <row r="1454">
          <cell r="A1454">
            <v>101453</v>
          </cell>
          <cell r="B1454" t="str">
            <v>CASEWALL STORAGE-BIG HINGED DOORS</v>
          </cell>
        </row>
        <row r="1455">
          <cell r="A1455">
            <v>101454</v>
          </cell>
          <cell r="B1455" t="str">
            <v>MODEM</v>
          </cell>
        </row>
        <row r="1456">
          <cell r="A1456">
            <v>101455</v>
          </cell>
          <cell r="B1456" t="str">
            <v>KX-TSSMX-B-SINGLE LINE</v>
          </cell>
        </row>
        <row r="1457">
          <cell r="A1457">
            <v>101456</v>
          </cell>
          <cell r="B1457" t="str">
            <v>KX-TSSMX-B-SINGLE LINE</v>
          </cell>
        </row>
        <row r="1458">
          <cell r="A1458">
            <v>101457</v>
          </cell>
          <cell r="B1458" t="str">
            <v>KX-TSSMX-B-SINGLE LINE</v>
          </cell>
        </row>
        <row r="1459">
          <cell r="A1459">
            <v>101458</v>
          </cell>
          <cell r="B1459" t="str">
            <v>KX-TSSMX-B-SINGLE LINE</v>
          </cell>
        </row>
        <row r="1460">
          <cell r="A1460">
            <v>101459</v>
          </cell>
          <cell r="B1460" t="str">
            <v>KX-TSSMX-B-SINGLE LINE</v>
          </cell>
        </row>
        <row r="1461">
          <cell r="A1461">
            <v>101460</v>
          </cell>
          <cell r="B1461" t="str">
            <v>TELEPHONE</v>
          </cell>
        </row>
        <row r="1462">
          <cell r="A1462">
            <v>101461</v>
          </cell>
          <cell r="B1462" t="str">
            <v>TELEPHONE</v>
          </cell>
        </row>
        <row r="1463">
          <cell r="A1463">
            <v>101462</v>
          </cell>
          <cell r="B1463" t="str">
            <v>GD-90</v>
          </cell>
        </row>
        <row r="1464">
          <cell r="A1464">
            <v>101463</v>
          </cell>
          <cell r="B1464" t="str">
            <v>GD-90</v>
          </cell>
        </row>
        <row r="1465">
          <cell r="A1465">
            <v>101464</v>
          </cell>
          <cell r="B1465" t="str">
            <v>GD-90</v>
          </cell>
        </row>
        <row r="1466">
          <cell r="A1466">
            <v>101465</v>
          </cell>
          <cell r="B1466" t="str">
            <v>GD-90</v>
          </cell>
        </row>
        <row r="1467">
          <cell r="A1467">
            <v>101466</v>
          </cell>
          <cell r="B1467" t="str">
            <v>GD-90</v>
          </cell>
        </row>
        <row r="1468">
          <cell r="A1468">
            <v>101467</v>
          </cell>
          <cell r="B1468" t="str">
            <v>GD-90</v>
          </cell>
        </row>
        <row r="1469">
          <cell r="A1469">
            <v>101468</v>
          </cell>
          <cell r="B1469" t="str">
            <v>GD-90</v>
          </cell>
        </row>
        <row r="1470">
          <cell r="A1470">
            <v>101469</v>
          </cell>
          <cell r="B1470" t="str">
            <v>GD-90</v>
          </cell>
        </row>
        <row r="1471">
          <cell r="A1471">
            <v>101470</v>
          </cell>
          <cell r="B1471" t="str">
            <v>GD-90</v>
          </cell>
        </row>
        <row r="1472">
          <cell r="A1472">
            <v>101471</v>
          </cell>
          <cell r="B1472" t="str">
            <v>GD-90</v>
          </cell>
        </row>
        <row r="1473">
          <cell r="A1473">
            <v>101472</v>
          </cell>
          <cell r="B1473" t="str">
            <v>GD-90</v>
          </cell>
        </row>
        <row r="1474">
          <cell r="A1474">
            <v>101473</v>
          </cell>
          <cell r="B1474" t="str">
            <v>GD-90</v>
          </cell>
        </row>
        <row r="1475">
          <cell r="A1475">
            <v>101474</v>
          </cell>
          <cell r="B1475" t="str">
            <v>SINGLE LINE PHONE</v>
          </cell>
        </row>
        <row r="1476">
          <cell r="A1476">
            <v>101475</v>
          </cell>
          <cell r="B1476" t="str">
            <v>SINGLE LINE PHONE</v>
          </cell>
        </row>
        <row r="1477">
          <cell r="A1477">
            <v>101476</v>
          </cell>
          <cell r="B1477" t="str">
            <v>SINGLE LINE PHONE</v>
          </cell>
        </row>
        <row r="1478">
          <cell r="A1478">
            <v>101477</v>
          </cell>
          <cell r="B1478" t="str">
            <v>SINGLE LINE PHONE</v>
          </cell>
        </row>
        <row r="1479">
          <cell r="A1479">
            <v>101478</v>
          </cell>
          <cell r="B1479" t="str">
            <v>SINGLE LINE PHONE</v>
          </cell>
        </row>
        <row r="1480">
          <cell r="A1480">
            <v>101479</v>
          </cell>
          <cell r="B1480" t="str">
            <v>SINGLE LINE PHONE</v>
          </cell>
        </row>
        <row r="1481">
          <cell r="A1481">
            <v>101480</v>
          </cell>
          <cell r="B1481" t="str">
            <v>SINGLE LINE PHONE</v>
          </cell>
        </row>
        <row r="1482">
          <cell r="A1482">
            <v>101481</v>
          </cell>
          <cell r="B1482" t="str">
            <v>SINGLE LINE PHONE</v>
          </cell>
        </row>
        <row r="1483">
          <cell r="A1483">
            <v>101482</v>
          </cell>
          <cell r="B1483" t="str">
            <v>SINGLE LINE PHONE</v>
          </cell>
        </row>
        <row r="1484">
          <cell r="A1484">
            <v>101483</v>
          </cell>
          <cell r="B1484" t="str">
            <v>SINGLE LINE PHONE</v>
          </cell>
        </row>
        <row r="1485">
          <cell r="A1485">
            <v>101484</v>
          </cell>
          <cell r="B1485" t="str">
            <v>SINGLE LINE PHONE</v>
          </cell>
        </row>
        <row r="1486">
          <cell r="A1486">
            <v>101485</v>
          </cell>
          <cell r="B1486" t="str">
            <v>SINGLE LINE PHONE</v>
          </cell>
        </row>
        <row r="1487">
          <cell r="A1487">
            <v>101486</v>
          </cell>
          <cell r="B1487" t="str">
            <v>GD-92 CELL PHONE</v>
          </cell>
        </row>
        <row r="1488">
          <cell r="A1488">
            <v>101487</v>
          </cell>
          <cell r="B1488" t="str">
            <v>PANABOARD KX BP 535</v>
          </cell>
        </row>
        <row r="1489">
          <cell r="A1489">
            <v>101488</v>
          </cell>
          <cell r="B1489" t="str">
            <v>DL 1V 6456 TOYOTA QUALIS</v>
          </cell>
        </row>
        <row r="1490">
          <cell r="A1490">
            <v>101489</v>
          </cell>
          <cell r="B1490" t="str">
            <v>PORT JACK</v>
          </cell>
        </row>
        <row r="1491">
          <cell r="A1491">
            <v>101490</v>
          </cell>
          <cell r="B1491" t="str">
            <v>MODEM</v>
          </cell>
        </row>
        <row r="1492">
          <cell r="A1492">
            <v>101491</v>
          </cell>
          <cell r="B1492" t="str">
            <v>MODEM</v>
          </cell>
        </row>
        <row r="1493">
          <cell r="A1493">
            <v>101492</v>
          </cell>
          <cell r="B1493" t="str">
            <v>MODEM</v>
          </cell>
        </row>
        <row r="1494">
          <cell r="A1494">
            <v>101493</v>
          </cell>
          <cell r="B1494" t="str">
            <v>COVER PANEL</v>
          </cell>
        </row>
        <row r="1495">
          <cell r="A1495">
            <v>101494</v>
          </cell>
          <cell r="B1495" t="str">
            <v>INTERIORS AT ISD-PUNE</v>
          </cell>
        </row>
        <row r="1496">
          <cell r="A1496">
            <v>101495</v>
          </cell>
          <cell r="B1496" t="str">
            <v>COMPAQ PROLIEA 450</v>
          </cell>
        </row>
        <row r="1497">
          <cell r="A1497">
            <v>101496</v>
          </cell>
          <cell r="B1497" t="str">
            <v>COMPAQ</v>
          </cell>
        </row>
        <row r="1498">
          <cell r="A1498">
            <v>101497</v>
          </cell>
          <cell r="B1498" t="str">
            <v>COMPAQ</v>
          </cell>
        </row>
        <row r="1499">
          <cell r="A1499">
            <v>101498</v>
          </cell>
          <cell r="B1499" t="str">
            <v>TABLE</v>
          </cell>
        </row>
        <row r="1500">
          <cell r="A1500">
            <v>101499</v>
          </cell>
          <cell r="B1500" t="str">
            <v>TABLE</v>
          </cell>
        </row>
        <row r="1501">
          <cell r="A1501">
            <v>101500</v>
          </cell>
          <cell r="B1501" t="str">
            <v>TABLE</v>
          </cell>
        </row>
        <row r="1502">
          <cell r="A1502">
            <v>101501</v>
          </cell>
          <cell r="B1502" t="str">
            <v>TABLE</v>
          </cell>
        </row>
        <row r="1503">
          <cell r="A1503">
            <v>101502</v>
          </cell>
          <cell r="B1503" t="str">
            <v>TABLE</v>
          </cell>
        </row>
        <row r="1504">
          <cell r="A1504">
            <v>101503</v>
          </cell>
          <cell r="B1504" t="str">
            <v>TABLE</v>
          </cell>
        </row>
        <row r="1505">
          <cell r="A1505">
            <v>101504</v>
          </cell>
          <cell r="B1505" t="str">
            <v>CHAIRS</v>
          </cell>
        </row>
        <row r="1506">
          <cell r="A1506">
            <v>101505</v>
          </cell>
          <cell r="B1506" t="str">
            <v>CHAIRS</v>
          </cell>
        </row>
        <row r="1507">
          <cell r="A1507">
            <v>101506</v>
          </cell>
          <cell r="B1507" t="str">
            <v>CHAIRS</v>
          </cell>
        </row>
        <row r="1508">
          <cell r="A1508">
            <v>101507</v>
          </cell>
          <cell r="B1508" t="str">
            <v>CHAIRS</v>
          </cell>
        </row>
        <row r="1509">
          <cell r="A1509">
            <v>101508</v>
          </cell>
          <cell r="B1509" t="str">
            <v>CHAIRS</v>
          </cell>
        </row>
        <row r="1510">
          <cell r="A1510">
            <v>101509</v>
          </cell>
          <cell r="B1510" t="str">
            <v>CHAIRS</v>
          </cell>
        </row>
        <row r="1511">
          <cell r="A1511">
            <v>101510</v>
          </cell>
          <cell r="B1511" t="str">
            <v>TELEPHONE</v>
          </cell>
        </row>
        <row r="1512">
          <cell r="A1512">
            <v>101511</v>
          </cell>
          <cell r="B1512" t="str">
            <v>MODEM (INTEL ESPRO FLASH-HO)</v>
          </cell>
        </row>
        <row r="1513">
          <cell r="A1513">
            <v>101512</v>
          </cell>
          <cell r="B1513" t="str">
            <v>MODEM (PCMICA-HO)</v>
          </cell>
        </row>
        <row r="1514">
          <cell r="A1514">
            <v>101513</v>
          </cell>
          <cell r="B1514" t="str">
            <v>VSAT</v>
          </cell>
        </row>
        <row r="1515">
          <cell r="A1515">
            <v>101514</v>
          </cell>
          <cell r="B1515" t="str">
            <v>PC WITH MONITOR</v>
          </cell>
        </row>
        <row r="1516">
          <cell r="A1516">
            <v>101515</v>
          </cell>
          <cell r="B1516" t="str">
            <v>PRINTER</v>
          </cell>
        </row>
        <row r="1517">
          <cell r="A1517">
            <v>101516</v>
          </cell>
          <cell r="B1517" t="str">
            <v>GD-90</v>
          </cell>
        </row>
        <row r="1518">
          <cell r="A1518">
            <v>101517</v>
          </cell>
          <cell r="B1518" t="str">
            <v>IMPROVMENT TO DELHI BRANCH OFFICE</v>
          </cell>
        </row>
        <row r="1519">
          <cell r="A1519">
            <v>101518</v>
          </cell>
          <cell r="B1519" t="str">
            <v>IMPROVMENT LEASE HOLD PREMISES</v>
          </cell>
        </row>
        <row r="1520">
          <cell r="A1520">
            <v>101519</v>
          </cell>
          <cell r="B1520" t="str">
            <v>NETWORKING FOR LAN</v>
          </cell>
        </row>
        <row r="1521">
          <cell r="A1521">
            <v>101520</v>
          </cell>
          <cell r="B1521" t="str">
            <v>UPGRADATION OF HARDWARE</v>
          </cell>
        </row>
        <row r="1522">
          <cell r="A1522">
            <v>101521</v>
          </cell>
          <cell r="B1522" t="str">
            <v>VISITORS CHAIR</v>
          </cell>
        </row>
        <row r="1523">
          <cell r="A1523">
            <v>101522</v>
          </cell>
          <cell r="B1523" t="str">
            <v>TABLES</v>
          </cell>
        </row>
        <row r="1524">
          <cell r="A1524">
            <v>101523</v>
          </cell>
          <cell r="B1524" t="str">
            <v>CHAIR</v>
          </cell>
        </row>
        <row r="1525">
          <cell r="A1525">
            <v>101524</v>
          </cell>
          <cell r="B1525" t="str">
            <v>VISITOR CHAIR</v>
          </cell>
        </row>
        <row r="1526">
          <cell r="A1526">
            <v>101525</v>
          </cell>
          <cell r="B1526" t="str">
            <v>VISITOR CHAIR</v>
          </cell>
        </row>
        <row r="1527">
          <cell r="A1527">
            <v>101526</v>
          </cell>
          <cell r="B1527" t="str">
            <v>VISITOR CHAIR</v>
          </cell>
        </row>
        <row r="1528">
          <cell r="A1528">
            <v>101527</v>
          </cell>
          <cell r="B1528" t="str">
            <v>VISITORS CHAIR</v>
          </cell>
        </row>
        <row r="1529">
          <cell r="A1529">
            <v>101528</v>
          </cell>
          <cell r="B1529" t="str">
            <v>A/C AIRCON WINDOW</v>
          </cell>
        </row>
        <row r="1530">
          <cell r="A1530">
            <v>101529</v>
          </cell>
          <cell r="B1530" t="str">
            <v>SUPPLY OF SERVO STABLIZER FOR GENERATOR SET</v>
          </cell>
        </row>
        <row r="1531">
          <cell r="A1531">
            <v>101530</v>
          </cell>
          <cell r="B1531" t="str">
            <v>D.G SET(38 KVA)</v>
          </cell>
        </row>
        <row r="1532">
          <cell r="A1532">
            <v>101531</v>
          </cell>
          <cell r="B1532" t="str">
            <v>VOLTAGE STABLIZER</v>
          </cell>
        </row>
        <row r="1533">
          <cell r="A1533">
            <v>101532</v>
          </cell>
          <cell r="B1533" t="str">
            <v>REFRIGERATOR</v>
          </cell>
        </row>
        <row r="1534">
          <cell r="A1534">
            <v>101533</v>
          </cell>
          <cell r="B1534" t="str">
            <v>TELE.SYSTEM</v>
          </cell>
        </row>
        <row r="1535">
          <cell r="A1535">
            <v>101534</v>
          </cell>
          <cell r="B1535" t="str">
            <v>TELE.SYSTEM</v>
          </cell>
        </row>
        <row r="1536">
          <cell r="A1536">
            <v>101535</v>
          </cell>
          <cell r="B1536" t="str">
            <v>TELE SYSTEM</v>
          </cell>
        </row>
        <row r="1537">
          <cell r="A1537">
            <v>101536</v>
          </cell>
          <cell r="B1537" t="str">
            <v>TELE. SYSTEM</v>
          </cell>
        </row>
        <row r="1538">
          <cell r="A1538">
            <v>101537</v>
          </cell>
          <cell r="B1538" t="str">
            <v>TRANSFORMER 220 V/100V</v>
          </cell>
        </row>
        <row r="1539">
          <cell r="A1539">
            <v>101538</v>
          </cell>
          <cell r="B1539" t="str">
            <v>PEDESTAL FAN</v>
          </cell>
        </row>
        <row r="1540">
          <cell r="A1540">
            <v>101539</v>
          </cell>
          <cell r="B1540" t="str">
            <v>BCF HALTON FIRE EXTINGUISHER</v>
          </cell>
        </row>
        <row r="1541">
          <cell r="A1541">
            <v>101540</v>
          </cell>
          <cell r="B1541" t="str">
            <v>BCF HALTON FIRE EXTINGUISHER</v>
          </cell>
        </row>
        <row r="1542">
          <cell r="A1542">
            <v>101541</v>
          </cell>
          <cell r="B1542" t="str">
            <v>CEASE FIRE</v>
          </cell>
        </row>
        <row r="1543">
          <cell r="A1543">
            <v>101542</v>
          </cell>
          <cell r="B1543" t="str">
            <v>CEASE FIRE</v>
          </cell>
        </row>
        <row r="1544">
          <cell r="A1544">
            <v>101543</v>
          </cell>
          <cell r="B1544" t="str">
            <v>16 PORT HUB</v>
          </cell>
        </row>
        <row r="1545">
          <cell r="A1545">
            <v>101544</v>
          </cell>
          <cell r="B1545" t="str">
            <v>LEASEHOLD IMP.THRU ALWMINA</v>
          </cell>
        </row>
        <row r="1546">
          <cell r="A1546">
            <v>101545</v>
          </cell>
          <cell r="B1546" t="str">
            <v>FAN</v>
          </cell>
        </row>
        <row r="1547">
          <cell r="A1547">
            <v>101546</v>
          </cell>
          <cell r="B1547" t="str">
            <v>FAN</v>
          </cell>
        </row>
        <row r="1548">
          <cell r="A1548">
            <v>101547</v>
          </cell>
          <cell r="B1548" t="str">
            <v>CANON 7160 COPIER</v>
          </cell>
        </row>
        <row r="1549">
          <cell r="A1549">
            <v>101548</v>
          </cell>
          <cell r="B1549" t="str">
            <v>3 COM DUAL SPEED HUB 16 PORT</v>
          </cell>
        </row>
        <row r="1550">
          <cell r="A1550">
            <v>101549</v>
          </cell>
          <cell r="B1550" t="str">
            <v>KTS VOICE MIAL</v>
          </cell>
        </row>
        <row r="1551">
          <cell r="A1551">
            <v>101550</v>
          </cell>
          <cell r="B1551" t="str">
            <v>DIGITAL COPIER</v>
          </cell>
        </row>
        <row r="1552">
          <cell r="A1552">
            <v>101551</v>
          </cell>
          <cell r="B1552" t="str">
            <v>CHAIRS</v>
          </cell>
        </row>
        <row r="1553">
          <cell r="A1553">
            <v>101552</v>
          </cell>
          <cell r="B1553" t="str">
            <v>INTERIOR DISPLAY SYSTEMS</v>
          </cell>
        </row>
        <row r="1554">
          <cell r="A1554">
            <v>101553</v>
          </cell>
          <cell r="B1554" t="str">
            <v>CONVERTABLETABLE DISPLAY</v>
          </cell>
        </row>
        <row r="1555">
          <cell r="A1555">
            <v>101554</v>
          </cell>
          <cell r="B1555" t="str">
            <v>MOBILE PHONE DISPLAY UNIT</v>
          </cell>
        </row>
        <row r="1556">
          <cell r="A1556">
            <v>101555</v>
          </cell>
          <cell r="B1556" t="str">
            <v>CAMERA DISPLAY UNIT</v>
          </cell>
        </row>
        <row r="1557">
          <cell r="A1557">
            <v>101556</v>
          </cell>
          <cell r="B1557" t="str">
            <v>AUDIO DISPLAY UNIT</v>
          </cell>
        </row>
        <row r="1558">
          <cell r="A1558">
            <v>101557</v>
          </cell>
          <cell r="B1558" t="str">
            <v>AUDIO DISPLAY UNIT</v>
          </cell>
        </row>
        <row r="1559">
          <cell r="A1559">
            <v>101558</v>
          </cell>
          <cell r="B1559" t="str">
            <v>AUDIO DISPLAY UNIT</v>
          </cell>
        </row>
        <row r="1560">
          <cell r="A1560">
            <v>101559</v>
          </cell>
          <cell r="B1560" t="str">
            <v>HOME THEATER COUCHE</v>
          </cell>
        </row>
        <row r="1561">
          <cell r="A1561">
            <v>101560</v>
          </cell>
          <cell r="B1561" t="str">
            <v>WAITING LOUGE</v>
          </cell>
        </row>
        <row r="1562">
          <cell r="A1562">
            <v>101561</v>
          </cell>
          <cell r="B1562" t="str">
            <v>KITCHEN DISPLAY UNIT</v>
          </cell>
        </row>
        <row r="1563">
          <cell r="A1563">
            <v>101562</v>
          </cell>
          <cell r="B1563" t="str">
            <v>KITCHEN DISPLAY UNIT</v>
          </cell>
        </row>
        <row r="1564">
          <cell r="A1564">
            <v>101563</v>
          </cell>
          <cell r="B1564" t="str">
            <v>KITCHEN DISPLAY UNIT</v>
          </cell>
        </row>
        <row r="1565">
          <cell r="A1565">
            <v>101564</v>
          </cell>
          <cell r="B1565" t="str">
            <v>RECEPITION CENTRE</v>
          </cell>
        </row>
        <row r="1566">
          <cell r="A1566">
            <v>101565</v>
          </cell>
          <cell r="B1566" t="str">
            <v>CUSTOMER CARE COUNTER UNIT</v>
          </cell>
        </row>
        <row r="1567">
          <cell r="A1567">
            <v>101566</v>
          </cell>
          <cell r="B1567" t="str">
            <v>CENTRE TABLE</v>
          </cell>
        </row>
        <row r="1568">
          <cell r="A1568">
            <v>101567</v>
          </cell>
          <cell r="B1568" t="str">
            <v>CORNER TABLE</v>
          </cell>
        </row>
        <row r="1569">
          <cell r="A1569">
            <v>101568</v>
          </cell>
          <cell r="B1569" t="str">
            <v>DISPLAY PODIUM FOR SPEAKERS</v>
          </cell>
        </row>
        <row r="1570">
          <cell r="A1570">
            <v>101569</v>
          </cell>
          <cell r="B1570" t="str">
            <v>LOUVERE SUTLER</v>
          </cell>
        </row>
        <row r="1571">
          <cell r="A1571">
            <v>101570</v>
          </cell>
          <cell r="B1571" t="str">
            <v>PIN-UP-BOARD</v>
          </cell>
        </row>
        <row r="1572">
          <cell r="A1572">
            <v>101571</v>
          </cell>
          <cell r="B1572" t="str">
            <v>CHAIRS</v>
          </cell>
        </row>
        <row r="1573">
          <cell r="A1573">
            <v>101572</v>
          </cell>
          <cell r="B1573" t="str">
            <v>PRINTER (PANASONIC)</v>
          </cell>
        </row>
        <row r="1574">
          <cell r="A1574">
            <v>101573</v>
          </cell>
          <cell r="B1574" t="str">
            <v>UPS SYSTEM</v>
          </cell>
        </row>
        <row r="1575">
          <cell r="A1575">
            <v>101574</v>
          </cell>
          <cell r="B1575" t="str">
            <v>PRINTER (PANASONIC)/HO</v>
          </cell>
        </row>
        <row r="1576">
          <cell r="A1576">
            <v>101575</v>
          </cell>
          <cell r="B1576" t="str">
            <v>WOODEN CABINET</v>
          </cell>
        </row>
        <row r="1577">
          <cell r="A1577">
            <v>101576</v>
          </cell>
          <cell r="B1577" t="str">
            <v>WOODEN CABINET</v>
          </cell>
        </row>
        <row r="1578">
          <cell r="A1578">
            <v>101577</v>
          </cell>
          <cell r="B1578" t="str">
            <v>CHAIR-LEATHER FOR VISITORS</v>
          </cell>
        </row>
        <row r="1579">
          <cell r="A1579">
            <v>101578</v>
          </cell>
          <cell r="B1579" t="str">
            <v>CHAIR-LEATHER FOR VISITORS</v>
          </cell>
        </row>
        <row r="1580">
          <cell r="A1580">
            <v>101579</v>
          </cell>
          <cell r="B1580" t="str">
            <v>CHAIR-LEATHER FOR VISITORS</v>
          </cell>
        </row>
        <row r="1581">
          <cell r="A1581">
            <v>101580</v>
          </cell>
          <cell r="B1581" t="str">
            <v>CHAIR-LEATHER FOR VISITORS</v>
          </cell>
        </row>
        <row r="1582">
          <cell r="A1582">
            <v>101581</v>
          </cell>
          <cell r="B1582" t="str">
            <v>CHAIR-LEATHER FOR VISITORS</v>
          </cell>
        </row>
        <row r="1583">
          <cell r="A1583">
            <v>101582</v>
          </cell>
          <cell r="B1583" t="str">
            <v>CHAIR-LEATHER FOR VISITORS</v>
          </cell>
        </row>
        <row r="1584">
          <cell r="A1584">
            <v>101583</v>
          </cell>
          <cell r="B1584" t="str">
            <v>CHAIR FOR VISITORS</v>
          </cell>
        </row>
        <row r="1585">
          <cell r="A1585">
            <v>101584</v>
          </cell>
          <cell r="B1585" t="str">
            <v>CHAIR FOR VISITORS</v>
          </cell>
        </row>
        <row r="1586">
          <cell r="A1586">
            <v>101585</v>
          </cell>
          <cell r="B1586" t="str">
            <v>CHAIR FOR VISITORS</v>
          </cell>
        </row>
        <row r="1587">
          <cell r="A1587">
            <v>101586</v>
          </cell>
          <cell r="B1587" t="str">
            <v>CHAIR FOR VISITORS</v>
          </cell>
        </row>
        <row r="1588">
          <cell r="A1588">
            <v>101587</v>
          </cell>
          <cell r="B1588" t="str">
            <v>CHAIR-REVOLVING</v>
          </cell>
        </row>
        <row r="1589">
          <cell r="A1589">
            <v>101588</v>
          </cell>
          <cell r="B1589" t="str">
            <v>CHAIR-REVOLVING</v>
          </cell>
        </row>
        <row r="1590">
          <cell r="A1590">
            <v>101589</v>
          </cell>
          <cell r="B1590" t="str">
            <v>CHAIR-REVOLVING</v>
          </cell>
        </row>
        <row r="1591">
          <cell r="A1591">
            <v>101590</v>
          </cell>
          <cell r="B1591" t="str">
            <v>CHAIR FOR VISITORS</v>
          </cell>
        </row>
        <row r="1592">
          <cell r="A1592">
            <v>101591</v>
          </cell>
          <cell r="B1592" t="str">
            <v>CHAIR FOR VISITORS</v>
          </cell>
        </row>
        <row r="1593">
          <cell r="A1593">
            <v>101592</v>
          </cell>
          <cell r="B1593" t="str">
            <v>CHAIR FOR VISITORS</v>
          </cell>
        </row>
        <row r="1594">
          <cell r="A1594">
            <v>101593</v>
          </cell>
          <cell r="B1594" t="str">
            <v>CHAIR FOR VISITORS</v>
          </cell>
        </row>
        <row r="1595">
          <cell r="A1595">
            <v>101594</v>
          </cell>
          <cell r="B1595" t="str">
            <v>CHAIR FOR VISITORS</v>
          </cell>
        </row>
        <row r="1596">
          <cell r="A1596">
            <v>101595</v>
          </cell>
          <cell r="B1596" t="str">
            <v>CHAIR FOR VISITORS</v>
          </cell>
        </row>
        <row r="1597">
          <cell r="A1597">
            <v>101596</v>
          </cell>
          <cell r="B1597" t="str">
            <v>CHAIR FOR VISITORS</v>
          </cell>
        </row>
        <row r="1598">
          <cell r="A1598">
            <v>101597</v>
          </cell>
          <cell r="B1598" t="str">
            <v>CHAIR FOR VISITORS</v>
          </cell>
        </row>
        <row r="1599">
          <cell r="A1599">
            <v>101598</v>
          </cell>
          <cell r="B1599" t="str">
            <v>CHAIR FOR VISITORS</v>
          </cell>
        </row>
        <row r="1600">
          <cell r="A1600">
            <v>101599</v>
          </cell>
          <cell r="B1600" t="str">
            <v>CHAIR FOR VISITORS</v>
          </cell>
        </row>
        <row r="1601">
          <cell r="A1601">
            <v>101600</v>
          </cell>
          <cell r="B1601" t="str">
            <v>CHAIR FOR VISITORS</v>
          </cell>
        </row>
        <row r="1602">
          <cell r="A1602">
            <v>101601</v>
          </cell>
          <cell r="B1602" t="str">
            <v>COMPAQ PROLIEA 450</v>
          </cell>
        </row>
        <row r="1603">
          <cell r="A1603">
            <v>101602</v>
          </cell>
          <cell r="B1603" t="str">
            <v>COMPAQ PROLIEA 450</v>
          </cell>
        </row>
        <row r="1604">
          <cell r="A1604">
            <v>101603</v>
          </cell>
          <cell r="B1604" t="str">
            <v>COMPAQ</v>
          </cell>
        </row>
        <row r="1605">
          <cell r="A1605">
            <v>101604</v>
          </cell>
          <cell r="B1605" t="str">
            <v>STORAGE UNIT</v>
          </cell>
        </row>
        <row r="1606">
          <cell r="A1606">
            <v>101605</v>
          </cell>
          <cell r="B1606" t="str">
            <v>TABLE</v>
          </cell>
        </row>
        <row r="1607">
          <cell r="A1607">
            <v>101606</v>
          </cell>
          <cell r="B1607" t="str">
            <v>TABLE</v>
          </cell>
        </row>
        <row r="1608">
          <cell r="A1608">
            <v>101607</v>
          </cell>
          <cell r="B1608" t="str">
            <v>TABLE</v>
          </cell>
        </row>
        <row r="1609">
          <cell r="A1609">
            <v>101608</v>
          </cell>
          <cell r="B1609" t="str">
            <v>TABLE</v>
          </cell>
        </row>
        <row r="1610">
          <cell r="A1610">
            <v>101609</v>
          </cell>
          <cell r="B1610" t="str">
            <v>TABLE</v>
          </cell>
        </row>
        <row r="1611">
          <cell r="A1611">
            <v>101610</v>
          </cell>
          <cell r="B1611" t="str">
            <v>EXECUTIVE TABLE</v>
          </cell>
        </row>
        <row r="1612">
          <cell r="A1612">
            <v>101611</v>
          </cell>
          <cell r="B1612" t="str">
            <v>MODULAR TABLE</v>
          </cell>
        </row>
        <row r="1613">
          <cell r="A1613">
            <v>101612</v>
          </cell>
          <cell r="B1613" t="str">
            <v>MODULAR TABLES</v>
          </cell>
        </row>
        <row r="1614">
          <cell r="A1614">
            <v>101613</v>
          </cell>
          <cell r="B1614" t="str">
            <v>MODULAR TABLES</v>
          </cell>
        </row>
        <row r="1615">
          <cell r="A1615">
            <v>101614</v>
          </cell>
          <cell r="B1615" t="str">
            <v>MODULAR TABLE</v>
          </cell>
        </row>
        <row r="1616">
          <cell r="A1616">
            <v>101615</v>
          </cell>
          <cell r="B1616" t="str">
            <v>MODULAR TABLE</v>
          </cell>
        </row>
        <row r="1617">
          <cell r="A1617">
            <v>101616</v>
          </cell>
          <cell r="B1617" t="str">
            <v>MODULAR TABLES</v>
          </cell>
        </row>
        <row r="1618">
          <cell r="A1618">
            <v>101617</v>
          </cell>
          <cell r="B1618" t="str">
            <v>MODULAR TABLES</v>
          </cell>
        </row>
        <row r="1619">
          <cell r="A1619">
            <v>101618</v>
          </cell>
          <cell r="B1619" t="str">
            <v>STORAGE CABIN</v>
          </cell>
        </row>
        <row r="1620">
          <cell r="A1620">
            <v>101619</v>
          </cell>
          <cell r="B1620" t="str">
            <v>STORAGE CABIN</v>
          </cell>
        </row>
        <row r="1621">
          <cell r="A1621">
            <v>101620</v>
          </cell>
          <cell r="B1621" t="str">
            <v>STORAGE CABIN</v>
          </cell>
        </row>
        <row r="1622">
          <cell r="A1622">
            <v>101621</v>
          </cell>
          <cell r="B1622" t="str">
            <v>STORAGE CABIN</v>
          </cell>
        </row>
        <row r="1623">
          <cell r="A1623">
            <v>101622</v>
          </cell>
          <cell r="B1623" t="str">
            <v>STORAGE CABIN</v>
          </cell>
        </row>
        <row r="1624">
          <cell r="A1624">
            <v>101623</v>
          </cell>
          <cell r="B1624" t="str">
            <v>STORAGE CABIN</v>
          </cell>
        </row>
        <row r="1625">
          <cell r="A1625">
            <v>101624</v>
          </cell>
          <cell r="B1625" t="str">
            <v>STORAGE CABIN</v>
          </cell>
        </row>
        <row r="1626">
          <cell r="A1626">
            <v>101625</v>
          </cell>
          <cell r="B1626" t="str">
            <v>STORAGE CABIN</v>
          </cell>
        </row>
        <row r="1627">
          <cell r="A1627">
            <v>101626</v>
          </cell>
          <cell r="B1627" t="str">
            <v>STORAGE CABIN</v>
          </cell>
        </row>
        <row r="1628">
          <cell r="A1628">
            <v>101627</v>
          </cell>
          <cell r="B1628" t="str">
            <v>STORAGE CABIN</v>
          </cell>
        </row>
        <row r="1629">
          <cell r="A1629">
            <v>101628</v>
          </cell>
          <cell r="B1629" t="str">
            <v>STORAGE CABIN</v>
          </cell>
        </row>
        <row r="1630">
          <cell r="A1630">
            <v>101629</v>
          </cell>
          <cell r="B1630" t="str">
            <v>STORAGE CABIN</v>
          </cell>
        </row>
        <row r="1631">
          <cell r="A1631">
            <v>101630</v>
          </cell>
          <cell r="B1631" t="str">
            <v>STORAGE CABIN</v>
          </cell>
        </row>
        <row r="1632">
          <cell r="A1632">
            <v>101631</v>
          </cell>
          <cell r="B1632" t="str">
            <v>STORAGE CABIN</v>
          </cell>
        </row>
        <row r="1633">
          <cell r="A1633">
            <v>101632</v>
          </cell>
          <cell r="B1633" t="str">
            <v>STORAGE CABIN</v>
          </cell>
        </row>
        <row r="1634">
          <cell r="A1634">
            <v>101633</v>
          </cell>
          <cell r="B1634" t="str">
            <v>STORAGE CABIN</v>
          </cell>
        </row>
        <row r="1635">
          <cell r="A1635">
            <v>101634</v>
          </cell>
          <cell r="B1635" t="str">
            <v>STORAGE CABIN</v>
          </cell>
        </row>
        <row r="1636">
          <cell r="A1636">
            <v>101635</v>
          </cell>
          <cell r="B1636" t="str">
            <v>STORAGE CABIN</v>
          </cell>
        </row>
        <row r="1637">
          <cell r="A1637">
            <v>101636</v>
          </cell>
          <cell r="B1637" t="str">
            <v>STORAGE CABIN</v>
          </cell>
        </row>
        <row r="1638">
          <cell r="A1638">
            <v>101637</v>
          </cell>
          <cell r="B1638" t="str">
            <v>STORAGE CABIN</v>
          </cell>
        </row>
        <row r="1639">
          <cell r="A1639">
            <v>101638</v>
          </cell>
          <cell r="B1639" t="str">
            <v>STORAGE CABIN</v>
          </cell>
        </row>
        <row r="1640">
          <cell r="A1640">
            <v>101639</v>
          </cell>
          <cell r="B1640" t="str">
            <v>WOODEN TABLES</v>
          </cell>
        </row>
        <row r="1641">
          <cell r="A1641">
            <v>101640</v>
          </cell>
          <cell r="B1641" t="str">
            <v>WOODEN TABLE</v>
          </cell>
        </row>
        <row r="1642">
          <cell r="A1642">
            <v>101641</v>
          </cell>
          <cell r="B1642" t="str">
            <v>WOODEN TABLE</v>
          </cell>
        </row>
        <row r="1643">
          <cell r="A1643">
            <v>101642</v>
          </cell>
          <cell r="B1643" t="str">
            <v>WOODEN TABLE</v>
          </cell>
        </row>
        <row r="1644">
          <cell r="A1644">
            <v>101643</v>
          </cell>
          <cell r="B1644" t="str">
            <v>STEEL RACKS</v>
          </cell>
        </row>
        <row r="1645">
          <cell r="A1645">
            <v>101644</v>
          </cell>
          <cell r="B1645" t="str">
            <v>STEEL RACKS</v>
          </cell>
        </row>
        <row r="1646">
          <cell r="A1646">
            <v>101645</v>
          </cell>
          <cell r="B1646" t="str">
            <v>STEEL RACKS</v>
          </cell>
        </row>
        <row r="1647">
          <cell r="A1647">
            <v>101646</v>
          </cell>
          <cell r="B1647" t="str">
            <v>STEEL RACKS</v>
          </cell>
        </row>
        <row r="1648">
          <cell r="A1648">
            <v>101647</v>
          </cell>
          <cell r="B1648" t="str">
            <v>STEEL RACKS</v>
          </cell>
        </row>
        <row r="1649">
          <cell r="A1649">
            <v>101648</v>
          </cell>
          <cell r="B1649" t="str">
            <v>STEEL RACKS</v>
          </cell>
        </row>
        <row r="1650">
          <cell r="A1650">
            <v>101649</v>
          </cell>
          <cell r="B1650" t="str">
            <v>CHAIR</v>
          </cell>
        </row>
        <row r="1651">
          <cell r="A1651">
            <v>101650</v>
          </cell>
          <cell r="B1651" t="str">
            <v>CHAIR</v>
          </cell>
        </row>
        <row r="1652">
          <cell r="A1652">
            <v>101651</v>
          </cell>
          <cell r="B1652" t="str">
            <v>CHAIR</v>
          </cell>
        </row>
        <row r="1653">
          <cell r="A1653">
            <v>101652</v>
          </cell>
          <cell r="B1653" t="str">
            <v>CHAIR</v>
          </cell>
        </row>
        <row r="1654">
          <cell r="A1654">
            <v>101653</v>
          </cell>
          <cell r="B1654" t="str">
            <v>CHAIR</v>
          </cell>
        </row>
        <row r="1655">
          <cell r="A1655">
            <v>101654</v>
          </cell>
          <cell r="B1655" t="str">
            <v>TABLE</v>
          </cell>
        </row>
        <row r="1656">
          <cell r="A1656">
            <v>101655</v>
          </cell>
          <cell r="B1656" t="str">
            <v>TABLE</v>
          </cell>
        </row>
        <row r="1657">
          <cell r="A1657">
            <v>101656</v>
          </cell>
          <cell r="B1657" t="str">
            <v>STORAGE RACKS</v>
          </cell>
        </row>
        <row r="1658">
          <cell r="A1658">
            <v>101657</v>
          </cell>
          <cell r="B1658" t="str">
            <v>CHAIRS</v>
          </cell>
        </row>
        <row r="1659">
          <cell r="A1659">
            <v>101658</v>
          </cell>
          <cell r="B1659" t="str">
            <v>CHAIR FOR VISITORS</v>
          </cell>
        </row>
        <row r="1660">
          <cell r="A1660">
            <v>101659</v>
          </cell>
          <cell r="B1660" t="str">
            <v>CHAIR FOR VISITORS</v>
          </cell>
        </row>
        <row r="1661">
          <cell r="A1661">
            <v>101660</v>
          </cell>
          <cell r="B1661" t="str">
            <v>CHAIR FOR VISITORS</v>
          </cell>
        </row>
        <row r="1662">
          <cell r="A1662">
            <v>101661</v>
          </cell>
          <cell r="B1662" t="str">
            <v>CHAIR FOR VISITORS</v>
          </cell>
        </row>
        <row r="1663">
          <cell r="A1663">
            <v>101662</v>
          </cell>
          <cell r="B1663" t="str">
            <v>CHAIR FOR VISITORS</v>
          </cell>
        </row>
        <row r="1664">
          <cell r="A1664">
            <v>101663</v>
          </cell>
          <cell r="B1664" t="str">
            <v>CHAIR FOR VISITORS</v>
          </cell>
        </row>
        <row r="1665">
          <cell r="A1665">
            <v>101664</v>
          </cell>
          <cell r="B1665" t="str">
            <v>STABLIZER</v>
          </cell>
        </row>
        <row r="1666">
          <cell r="A1666">
            <v>101665</v>
          </cell>
          <cell r="B1666" t="str">
            <v>SPLIT DUCTABLESPLIT A/C1.5 TON</v>
          </cell>
        </row>
        <row r="1667">
          <cell r="A1667">
            <v>101666</v>
          </cell>
          <cell r="B1667" t="str">
            <v>FAX MACHINE</v>
          </cell>
        </row>
        <row r="1668">
          <cell r="A1668">
            <v>101667</v>
          </cell>
          <cell r="B1668" t="str">
            <v>AIR CONDITIONER</v>
          </cell>
        </row>
        <row r="1669">
          <cell r="A1669">
            <v>101668</v>
          </cell>
          <cell r="B1669" t="str">
            <v>AIR CONDITIONER</v>
          </cell>
        </row>
        <row r="1670">
          <cell r="A1670">
            <v>101669</v>
          </cell>
          <cell r="B1670" t="str">
            <v>AIR CONDITIONER</v>
          </cell>
        </row>
        <row r="1671">
          <cell r="A1671">
            <v>101670</v>
          </cell>
          <cell r="B1671" t="str">
            <v>AIR CONDITIONER</v>
          </cell>
        </row>
        <row r="1672">
          <cell r="A1672">
            <v>101671</v>
          </cell>
          <cell r="B1672" t="str">
            <v>VOLTAGE STABLIZER</v>
          </cell>
        </row>
        <row r="1673">
          <cell r="A1673">
            <v>101672</v>
          </cell>
          <cell r="B1673" t="str">
            <v>VOLTAGE STABLIZER</v>
          </cell>
        </row>
        <row r="1674">
          <cell r="A1674">
            <v>101673</v>
          </cell>
          <cell r="B1674" t="str">
            <v>VOLTAGE STABLIZER</v>
          </cell>
        </row>
        <row r="1675">
          <cell r="A1675">
            <v>101674</v>
          </cell>
          <cell r="B1675" t="str">
            <v>VOLTAGE STABLIZER</v>
          </cell>
        </row>
        <row r="1676">
          <cell r="A1676">
            <v>101675</v>
          </cell>
          <cell r="B1676" t="str">
            <v>GODREJ FILING CABNITS</v>
          </cell>
        </row>
        <row r="1677">
          <cell r="A1677">
            <v>101676</v>
          </cell>
          <cell r="B1677" t="str">
            <v>TESTING EQUIPMENT 2 CHANNEL</v>
          </cell>
        </row>
        <row r="1678">
          <cell r="A1678">
            <v>101677</v>
          </cell>
          <cell r="B1678" t="str">
            <v>TESTING EQUIP.DIGIT MULTIMETER</v>
          </cell>
        </row>
        <row r="1679">
          <cell r="A1679">
            <v>101678</v>
          </cell>
          <cell r="B1679" t="str">
            <v>TABLE</v>
          </cell>
        </row>
        <row r="1680">
          <cell r="A1680">
            <v>101679</v>
          </cell>
          <cell r="B1680" t="str">
            <v>CENTRE TABLE</v>
          </cell>
        </row>
        <row r="1681">
          <cell r="A1681">
            <v>101680</v>
          </cell>
          <cell r="B1681" t="str">
            <v>WRITTING TABLE</v>
          </cell>
        </row>
        <row r="1682">
          <cell r="A1682">
            <v>101681</v>
          </cell>
          <cell r="B1682" t="str">
            <v>WRITTING TABLE</v>
          </cell>
        </row>
        <row r="1683">
          <cell r="A1683">
            <v>101682</v>
          </cell>
          <cell r="B1683" t="str">
            <v>WRITTING TABLE</v>
          </cell>
        </row>
        <row r="1684">
          <cell r="A1684">
            <v>101683</v>
          </cell>
          <cell r="B1684" t="str">
            <v>PEDESTAL FAN</v>
          </cell>
        </row>
        <row r="1685">
          <cell r="A1685">
            <v>101684</v>
          </cell>
          <cell r="B1685" t="str">
            <v>WRITING TABLE</v>
          </cell>
        </row>
        <row r="1686">
          <cell r="A1686">
            <v>101685</v>
          </cell>
          <cell r="B1686" t="str">
            <v>TELEPHONE</v>
          </cell>
        </row>
        <row r="1687">
          <cell r="A1687">
            <v>101686</v>
          </cell>
          <cell r="B1687" t="str">
            <v>TELEPHONE</v>
          </cell>
        </row>
        <row r="1688">
          <cell r="A1688">
            <v>101687</v>
          </cell>
          <cell r="B1688" t="str">
            <v>TELEPHONE</v>
          </cell>
        </row>
        <row r="1689">
          <cell r="A1689">
            <v>101688</v>
          </cell>
          <cell r="B1689" t="str">
            <v>STEEL CUPBOARD BIG</v>
          </cell>
        </row>
        <row r="1690">
          <cell r="A1690">
            <v>101689</v>
          </cell>
          <cell r="B1690" t="str">
            <v>KTS PHONE</v>
          </cell>
        </row>
        <row r="1691">
          <cell r="A1691">
            <v>101690</v>
          </cell>
          <cell r="B1691" t="str">
            <v>USHA FAN</v>
          </cell>
        </row>
        <row r="1692">
          <cell r="A1692">
            <v>101691</v>
          </cell>
          <cell r="B1692" t="str">
            <v>STABLIZER</v>
          </cell>
        </row>
        <row r="1693">
          <cell r="A1693">
            <v>101692</v>
          </cell>
          <cell r="B1693" t="str">
            <v>FAN</v>
          </cell>
        </row>
        <row r="1694">
          <cell r="A1694">
            <v>101693</v>
          </cell>
          <cell r="B1694" t="str">
            <v>FAN</v>
          </cell>
        </row>
        <row r="1695">
          <cell r="A1695">
            <v>101694</v>
          </cell>
          <cell r="B1695" t="str">
            <v>FAN</v>
          </cell>
        </row>
        <row r="1696">
          <cell r="A1696">
            <v>101695</v>
          </cell>
          <cell r="B1696" t="str">
            <v>COMPAQ COMPUTER</v>
          </cell>
        </row>
        <row r="1697">
          <cell r="A1697">
            <v>101696</v>
          </cell>
          <cell r="B1697" t="str">
            <v>PC WITH MONITOR-MEI SUPPORT</v>
          </cell>
        </row>
        <row r="1698">
          <cell r="A1698">
            <v>101697</v>
          </cell>
          <cell r="B1698" t="str">
            <v>TABLE</v>
          </cell>
        </row>
        <row r="1699">
          <cell r="A1699">
            <v>101698</v>
          </cell>
          <cell r="B1699" t="str">
            <v>GD-90</v>
          </cell>
        </row>
        <row r="1700">
          <cell r="A1700">
            <v>101699</v>
          </cell>
          <cell r="B1700" t="str">
            <v>GD-90</v>
          </cell>
        </row>
        <row r="1701">
          <cell r="A1701">
            <v>101700</v>
          </cell>
          <cell r="B1701" t="str">
            <v>GD-90</v>
          </cell>
        </row>
        <row r="1702">
          <cell r="A1702">
            <v>101701</v>
          </cell>
          <cell r="B1702" t="str">
            <v>GD-90</v>
          </cell>
        </row>
        <row r="1703">
          <cell r="A1703">
            <v>101702</v>
          </cell>
          <cell r="B1703" t="str">
            <v>21"CTV SOPHIA</v>
          </cell>
        </row>
        <row r="1704">
          <cell r="A1704">
            <v>101703</v>
          </cell>
          <cell r="B1704" t="str">
            <v>CAMCORDER NX A39 N</v>
          </cell>
        </row>
        <row r="1705">
          <cell r="A1705">
            <v>101704</v>
          </cell>
          <cell r="B1705" t="str">
            <v>NV M 3000 EN</v>
          </cell>
        </row>
        <row r="1706">
          <cell r="A1706">
            <v>101705</v>
          </cell>
          <cell r="B1706" t="str">
            <v>TELEPHONE</v>
          </cell>
        </row>
        <row r="1707">
          <cell r="A1707">
            <v>101706</v>
          </cell>
          <cell r="B1707" t="str">
            <v>TELEPHONE</v>
          </cell>
        </row>
        <row r="1708">
          <cell r="A1708">
            <v>101707</v>
          </cell>
          <cell r="B1708" t="str">
            <v>DVD PLAYER</v>
          </cell>
        </row>
        <row r="1709">
          <cell r="A1709">
            <v>101708</v>
          </cell>
          <cell r="B1709" t="str">
            <v>MICRO WAVE OVEN</v>
          </cell>
        </row>
        <row r="1710">
          <cell r="A1710">
            <v>101709</v>
          </cell>
          <cell r="B1710" t="str">
            <v>MOVIE CAMERA</v>
          </cell>
        </row>
        <row r="1711">
          <cell r="A1711">
            <v>101710</v>
          </cell>
          <cell r="B1711" t="str">
            <v>CORDLESS PHONE</v>
          </cell>
        </row>
        <row r="1712">
          <cell r="A1712">
            <v>101711</v>
          </cell>
          <cell r="B1712" t="str">
            <v>INTERIOR DISPLAY SYSTEMS</v>
          </cell>
        </row>
        <row r="1713">
          <cell r="A1713">
            <v>101712</v>
          </cell>
          <cell r="B1713" t="str">
            <v>STEEL RACKS/SF</v>
          </cell>
        </row>
        <row r="1714">
          <cell r="A1714">
            <v>101713</v>
          </cell>
          <cell r="B1714" t="str">
            <v>STEEL RACKS/SF</v>
          </cell>
        </row>
        <row r="1715">
          <cell r="A1715">
            <v>101714</v>
          </cell>
          <cell r="B1715" t="str">
            <v>STEEL RACKS/SF</v>
          </cell>
        </row>
        <row r="1716">
          <cell r="A1716">
            <v>101715</v>
          </cell>
          <cell r="B1716" t="str">
            <v>STEEL RACKS/SF</v>
          </cell>
        </row>
        <row r="1717">
          <cell r="A1717">
            <v>101716</v>
          </cell>
          <cell r="B1717" t="str">
            <v>STEEL RACKS/SF</v>
          </cell>
        </row>
        <row r="1718">
          <cell r="A1718">
            <v>101717</v>
          </cell>
          <cell r="B1718" t="str">
            <v>STEEL RACKS/SF</v>
          </cell>
        </row>
        <row r="1719">
          <cell r="A1719">
            <v>101718</v>
          </cell>
          <cell r="B1719" t="str">
            <v>STEEL RACKS/SF</v>
          </cell>
        </row>
        <row r="1720">
          <cell r="A1720">
            <v>101719</v>
          </cell>
          <cell r="B1720" t="str">
            <v>DESERT COOLER INTERIORS/SF</v>
          </cell>
        </row>
        <row r="1721">
          <cell r="A1721">
            <v>101720</v>
          </cell>
          <cell r="B1721" t="str">
            <v>WEIGHING MACHINE/SF</v>
          </cell>
        </row>
        <row r="1722">
          <cell r="A1722">
            <v>101721</v>
          </cell>
          <cell r="B1722" t="str">
            <v>STEEL CUPBOARD/GF</v>
          </cell>
        </row>
        <row r="1723">
          <cell r="A1723">
            <v>101722</v>
          </cell>
          <cell r="B1723" t="str">
            <v>STEEL CUPBOARD/GF</v>
          </cell>
        </row>
        <row r="1724">
          <cell r="A1724">
            <v>101723</v>
          </cell>
          <cell r="B1724" t="str">
            <v>WOODEN CUPBOARD/GF</v>
          </cell>
        </row>
        <row r="1725">
          <cell r="A1725">
            <v>101724</v>
          </cell>
          <cell r="B1725" t="str">
            <v>WOODEN CUPBOARD/GF</v>
          </cell>
        </row>
        <row r="1726">
          <cell r="A1726">
            <v>101725</v>
          </cell>
          <cell r="B1726" t="str">
            <v>WOODEN CUPBOARD/GF</v>
          </cell>
        </row>
        <row r="1727">
          <cell r="A1727">
            <v>101726</v>
          </cell>
          <cell r="B1727" t="str">
            <v>WOODEN FILE RACK/GF</v>
          </cell>
        </row>
        <row r="1728">
          <cell r="A1728">
            <v>101727</v>
          </cell>
          <cell r="B1728" t="str">
            <v>CHAIR REVOLVING/GF</v>
          </cell>
        </row>
        <row r="1729">
          <cell r="A1729">
            <v>101728</v>
          </cell>
          <cell r="B1729" t="str">
            <v>CHAIR REVOLVING/GF</v>
          </cell>
        </row>
        <row r="1730">
          <cell r="A1730">
            <v>101729</v>
          </cell>
          <cell r="B1730" t="str">
            <v>CHAIR REVOLVING/GF</v>
          </cell>
        </row>
        <row r="1731">
          <cell r="A1731">
            <v>101730</v>
          </cell>
          <cell r="B1731" t="str">
            <v>CHAIR REVOLVING/GF</v>
          </cell>
        </row>
        <row r="1732">
          <cell r="A1732">
            <v>101731</v>
          </cell>
          <cell r="B1732" t="str">
            <v>CHAIR REVOLVING/GF</v>
          </cell>
        </row>
        <row r="1733">
          <cell r="A1733">
            <v>101732</v>
          </cell>
          <cell r="B1733" t="str">
            <v>SOFA FOR 3 PERSON/GF</v>
          </cell>
        </row>
        <row r="1734">
          <cell r="A1734">
            <v>101733</v>
          </cell>
          <cell r="B1734" t="str">
            <v>UPS 1200VA/GF/GF</v>
          </cell>
        </row>
        <row r="1735">
          <cell r="A1735">
            <v>101734</v>
          </cell>
          <cell r="B1735" t="str">
            <v>UPS-DEL/GF/GF</v>
          </cell>
        </row>
        <row r="1736">
          <cell r="A1736">
            <v>101735</v>
          </cell>
          <cell r="B1736" t="str">
            <v>PANASONIC PRINTER/GF</v>
          </cell>
        </row>
        <row r="1737">
          <cell r="A1737">
            <v>101736</v>
          </cell>
          <cell r="B1737" t="str">
            <v>TABLE/GF</v>
          </cell>
        </row>
        <row r="1738">
          <cell r="A1738">
            <v>101737</v>
          </cell>
          <cell r="B1738" t="str">
            <v>TELEPHONE/GF</v>
          </cell>
        </row>
        <row r="1739">
          <cell r="A1739">
            <v>101738</v>
          </cell>
          <cell r="B1739" t="str">
            <v>COMPUTER INTEL EEPRO WITH MONITOR/GF</v>
          </cell>
        </row>
        <row r="1740">
          <cell r="A1740">
            <v>101739</v>
          </cell>
          <cell r="B1740" t="str">
            <v>AIR CONDITIONER/GF</v>
          </cell>
        </row>
        <row r="1741">
          <cell r="A1741">
            <v>101740</v>
          </cell>
          <cell r="B1741" t="str">
            <v>BAR CODE READER/GF</v>
          </cell>
        </row>
        <row r="1742">
          <cell r="A1742">
            <v>101741</v>
          </cell>
          <cell r="B1742" t="str">
            <v>IBM-PC200MGH/GF</v>
          </cell>
        </row>
        <row r="1743">
          <cell r="A1743">
            <v>101742</v>
          </cell>
          <cell r="B1743" t="str">
            <v>FAX MACHINE/GF</v>
          </cell>
        </row>
        <row r="1744">
          <cell r="A1744">
            <v>101743</v>
          </cell>
          <cell r="B1744" t="str">
            <v>CELLING FAN/GF</v>
          </cell>
        </row>
        <row r="1745">
          <cell r="A1745">
            <v>101744</v>
          </cell>
          <cell r="B1745" t="str">
            <v>CELLING FAN/GF</v>
          </cell>
        </row>
        <row r="1746">
          <cell r="A1746">
            <v>101745</v>
          </cell>
          <cell r="B1746" t="str">
            <v>WOODEN TABLE/GF</v>
          </cell>
        </row>
        <row r="1747">
          <cell r="A1747">
            <v>101746</v>
          </cell>
          <cell r="B1747" t="str">
            <v>PRINTER-PANASONIC(DISCARDED)</v>
          </cell>
        </row>
        <row r="1748">
          <cell r="A1748">
            <v>101747</v>
          </cell>
          <cell r="B1748" t="str">
            <v>PRINTER-PANASONIC</v>
          </cell>
        </row>
        <row r="1749">
          <cell r="A1749">
            <v>101748</v>
          </cell>
          <cell r="B1749" t="str">
            <v>WOODEN CABINET</v>
          </cell>
        </row>
        <row r="1750">
          <cell r="A1750">
            <v>101749</v>
          </cell>
          <cell r="B1750" t="str">
            <v>WOODEN CABINET</v>
          </cell>
        </row>
        <row r="1751">
          <cell r="A1751">
            <v>101750</v>
          </cell>
          <cell r="B1751" t="str">
            <v>WOODEN CABINET</v>
          </cell>
        </row>
        <row r="1752">
          <cell r="A1752">
            <v>101751</v>
          </cell>
          <cell r="B1752" t="str">
            <v>WOODEN CABINET</v>
          </cell>
        </row>
        <row r="1753">
          <cell r="A1753">
            <v>101752</v>
          </cell>
          <cell r="B1753" t="str">
            <v>WOODEN CABINET</v>
          </cell>
        </row>
        <row r="1754">
          <cell r="A1754">
            <v>101753</v>
          </cell>
          <cell r="B1754" t="str">
            <v>WOODEN CABINET</v>
          </cell>
        </row>
        <row r="1755">
          <cell r="A1755">
            <v>101754</v>
          </cell>
          <cell r="B1755" t="str">
            <v>WOODEN CABINET</v>
          </cell>
        </row>
        <row r="1756">
          <cell r="A1756">
            <v>101755</v>
          </cell>
          <cell r="B1756" t="str">
            <v>VISITORS CHAIR</v>
          </cell>
        </row>
        <row r="1757">
          <cell r="A1757">
            <v>101756</v>
          </cell>
          <cell r="B1757" t="str">
            <v>VISITORS CHAIR</v>
          </cell>
        </row>
        <row r="1758">
          <cell r="A1758">
            <v>101757</v>
          </cell>
          <cell r="B1758" t="str">
            <v>VISITORS CHAIR</v>
          </cell>
        </row>
        <row r="1759">
          <cell r="A1759">
            <v>101758</v>
          </cell>
          <cell r="B1759" t="str">
            <v>REVOLVING TYPE</v>
          </cell>
        </row>
        <row r="1760">
          <cell r="A1760">
            <v>101759</v>
          </cell>
          <cell r="B1760" t="str">
            <v>REVOLVING TYPE</v>
          </cell>
        </row>
        <row r="1761">
          <cell r="A1761">
            <v>101760</v>
          </cell>
          <cell r="B1761" t="str">
            <v>REVOLVING TYPE</v>
          </cell>
        </row>
        <row r="1762">
          <cell r="A1762">
            <v>101761</v>
          </cell>
          <cell r="B1762" t="str">
            <v>VISITORS CHAIR</v>
          </cell>
        </row>
        <row r="1763">
          <cell r="A1763">
            <v>101762</v>
          </cell>
          <cell r="B1763" t="str">
            <v>VISITORS CHAIR</v>
          </cell>
        </row>
        <row r="1764">
          <cell r="A1764">
            <v>101763</v>
          </cell>
          <cell r="B1764" t="str">
            <v>COMPAQ PROLINEA</v>
          </cell>
        </row>
        <row r="1765">
          <cell r="A1765">
            <v>101764</v>
          </cell>
          <cell r="B1765" t="str">
            <v>SOFA SET</v>
          </cell>
        </row>
        <row r="1766">
          <cell r="A1766">
            <v>101765</v>
          </cell>
          <cell r="B1766" t="str">
            <v>TABLE</v>
          </cell>
        </row>
        <row r="1767">
          <cell r="A1767">
            <v>101766</v>
          </cell>
          <cell r="B1767" t="str">
            <v>TABLE</v>
          </cell>
        </row>
        <row r="1768">
          <cell r="A1768">
            <v>101767</v>
          </cell>
          <cell r="B1768" t="str">
            <v>TABLE</v>
          </cell>
        </row>
        <row r="1769">
          <cell r="A1769">
            <v>101768</v>
          </cell>
          <cell r="B1769" t="str">
            <v>TABLE</v>
          </cell>
        </row>
        <row r="1770">
          <cell r="A1770">
            <v>101769</v>
          </cell>
          <cell r="B1770" t="str">
            <v>TABLE</v>
          </cell>
        </row>
        <row r="1771">
          <cell r="A1771">
            <v>101770</v>
          </cell>
          <cell r="B1771" t="str">
            <v>TABLE</v>
          </cell>
        </row>
        <row r="1772">
          <cell r="A1772">
            <v>101771</v>
          </cell>
          <cell r="B1772" t="str">
            <v>TABLE</v>
          </cell>
        </row>
        <row r="1773">
          <cell r="A1773">
            <v>101772</v>
          </cell>
          <cell r="B1773" t="str">
            <v>TABLES</v>
          </cell>
        </row>
        <row r="1774">
          <cell r="A1774">
            <v>101773</v>
          </cell>
          <cell r="B1774" t="str">
            <v>TABLES</v>
          </cell>
        </row>
        <row r="1775">
          <cell r="A1775">
            <v>101774</v>
          </cell>
          <cell r="B1775" t="str">
            <v>EXECUTIVE TABLE</v>
          </cell>
        </row>
        <row r="1776">
          <cell r="A1776">
            <v>101775</v>
          </cell>
          <cell r="B1776" t="str">
            <v>EXECUTIVE TABLE</v>
          </cell>
        </row>
        <row r="1777">
          <cell r="A1777">
            <v>101776</v>
          </cell>
          <cell r="B1777" t="str">
            <v>EXECUTIVE TABLE</v>
          </cell>
        </row>
        <row r="1778">
          <cell r="A1778">
            <v>101777</v>
          </cell>
          <cell r="B1778" t="str">
            <v>MODULAR TABLE</v>
          </cell>
        </row>
        <row r="1779">
          <cell r="A1779">
            <v>101778</v>
          </cell>
          <cell r="B1779" t="str">
            <v>MODULAR TABLES</v>
          </cell>
        </row>
        <row r="1780">
          <cell r="A1780">
            <v>101779</v>
          </cell>
          <cell r="B1780" t="str">
            <v>MODULAR TABLES</v>
          </cell>
        </row>
        <row r="1781">
          <cell r="A1781">
            <v>101780</v>
          </cell>
          <cell r="B1781" t="str">
            <v>STORAGE CABIN</v>
          </cell>
        </row>
        <row r="1782">
          <cell r="A1782">
            <v>101781</v>
          </cell>
          <cell r="B1782" t="str">
            <v>STORAGE CABIN</v>
          </cell>
        </row>
        <row r="1783">
          <cell r="A1783">
            <v>101782</v>
          </cell>
          <cell r="B1783" t="str">
            <v>STORAGE CABIN</v>
          </cell>
        </row>
        <row r="1784">
          <cell r="A1784">
            <v>101783</v>
          </cell>
          <cell r="B1784" t="str">
            <v>STORAGE CABIN</v>
          </cell>
        </row>
        <row r="1785">
          <cell r="A1785">
            <v>101784</v>
          </cell>
          <cell r="B1785" t="str">
            <v>STORAGE CABIN</v>
          </cell>
        </row>
        <row r="1786">
          <cell r="A1786">
            <v>101785</v>
          </cell>
          <cell r="B1786" t="str">
            <v>STORAGE CABIN</v>
          </cell>
        </row>
        <row r="1787">
          <cell r="A1787">
            <v>101786</v>
          </cell>
          <cell r="B1787" t="str">
            <v>STORAGE CABIN</v>
          </cell>
        </row>
        <row r="1788">
          <cell r="A1788">
            <v>101787</v>
          </cell>
          <cell r="B1788" t="str">
            <v>STORAGE CABIN</v>
          </cell>
        </row>
        <row r="1789">
          <cell r="A1789">
            <v>101788</v>
          </cell>
          <cell r="B1789" t="str">
            <v>WOODEN TABLE</v>
          </cell>
        </row>
        <row r="1790">
          <cell r="A1790">
            <v>101789</v>
          </cell>
          <cell r="B1790" t="str">
            <v>WOODEN TABLE</v>
          </cell>
        </row>
        <row r="1791">
          <cell r="A1791">
            <v>101790</v>
          </cell>
          <cell r="B1791" t="str">
            <v>WOODEN TABLE</v>
          </cell>
        </row>
        <row r="1792">
          <cell r="A1792">
            <v>101791</v>
          </cell>
          <cell r="B1792" t="str">
            <v>WOODEN TABLE</v>
          </cell>
        </row>
        <row r="1793">
          <cell r="A1793">
            <v>101792</v>
          </cell>
          <cell r="B1793" t="str">
            <v>WOODEN TABLE</v>
          </cell>
        </row>
        <row r="1794">
          <cell r="A1794">
            <v>101793</v>
          </cell>
          <cell r="B1794" t="str">
            <v>WOODEN TABLES</v>
          </cell>
        </row>
        <row r="1795">
          <cell r="A1795">
            <v>101794</v>
          </cell>
          <cell r="B1795" t="str">
            <v>STEEL RACKS</v>
          </cell>
        </row>
        <row r="1796">
          <cell r="A1796">
            <v>101795</v>
          </cell>
          <cell r="B1796" t="str">
            <v>STEEL RACKS</v>
          </cell>
        </row>
        <row r="1797">
          <cell r="A1797">
            <v>101796</v>
          </cell>
          <cell r="B1797" t="str">
            <v>CHAIR</v>
          </cell>
        </row>
        <row r="1798">
          <cell r="A1798">
            <v>101797</v>
          </cell>
          <cell r="B1798" t="str">
            <v>TABLE</v>
          </cell>
        </row>
        <row r="1799">
          <cell r="A1799">
            <v>101798</v>
          </cell>
          <cell r="B1799" t="str">
            <v>TABLE</v>
          </cell>
        </row>
        <row r="1800">
          <cell r="A1800">
            <v>101799</v>
          </cell>
          <cell r="B1800" t="str">
            <v>SIDE TABLE</v>
          </cell>
        </row>
        <row r="1801">
          <cell r="A1801">
            <v>101800</v>
          </cell>
          <cell r="B1801" t="str">
            <v>SIDE TABLE</v>
          </cell>
        </row>
        <row r="1802">
          <cell r="A1802">
            <v>101801</v>
          </cell>
          <cell r="B1802" t="str">
            <v>CHAIRS</v>
          </cell>
        </row>
        <row r="1803">
          <cell r="A1803">
            <v>101802</v>
          </cell>
          <cell r="B1803" t="str">
            <v>CHAIRS</v>
          </cell>
        </row>
        <row r="1804">
          <cell r="A1804">
            <v>101803</v>
          </cell>
          <cell r="B1804" t="str">
            <v>CHAIRS</v>
          </cell>
        </row>
        <row r="1805">
          <cell r="A1805">
            <v>101804</v>
          </cell>
          <cell r="B1805" t="str">
            <v>CHAIRS</v>
          </cell>
        </row>
        <row r="1806">
          <cell r="A1806">
            <v>101805</v>
          </cell>
          <cell r="B1806" t="str">
            <v>CHAIRS</v>
          </cell>
        </row>
        <row r="1807">
          <cell r="A1807">
            <v>101806</v>
          </cell>
          <cell r="B1807" t="str">
            <v>CHAIRS</v>
          </cell>
        </row>
        <row r="1808">
          <cell r="A1808">
            <v>101807</v>
          </cell>
          <cell r="B1808" t="str">
            <v>CHAIRS</v>
          </cell>
        </row>
        <row r="1809">
          <cell r="A1809">
            <v>101808</v>
          </cell>
          <cell r="B1809" t="str">
            <v>CHAIRS</v>
          </cell>
        </row>
        <row r="1810">
          <cell r="A1810">
            <v>101809</v>
          </cell>
          <cell r="B1810" t="str">
            <v>CHAIRS</v>
          </cell>
        </row>
        <row r="1811">
          <cell r="A1811">
            <v>101810</v>
          </cell>
          <cell r="B1811" t="str">
            <v>CONFERENCE CHAIRS</v>
          </cell>
        </row>
        <row r="1812">
          <cell r="A1812">
            <v>101811</v>
          </cell>
          <cell r="B1812" t="str">
            <v>CONFERENCE CHAIRS</v>
          </cell>
        </row>
        <row r="1813">
          <cell r="A1813">
            <v>101812</v>
          </cell>
          <cell r="B1813" t="str">
            <v>CONFERENCE CHAIRS</v>
          </cell>
        </row>
        <row r="1814">
          <cell r="A1814">
            <v>101813</v>
          </cell>
          <cell r="B1814" t="str">
            <v>CONFERENCE CHAIRS</v>
          </cell>
        </row>
        <row r="1815">
          <cell r="A1815">
            <v>101814</v>
          </cell>
          <cell r="B1815" t="str">
            <v>CONFERENCE CHAIRS</v>
          </cell>
        </row>
        <row r="1816">
          <cell r="A1816">
            <v>101815</v>
          </cell>
          <cell r="B1816" t="str">
            <v>CONFERENCE CHAIRS</v>
          </cell>
        </row>
        <row r="1817">
          <cell r="A1817">
            <v>101816</v>
          </cell>
          <cell r="B1817" t="str">
            <v>CONFERENCE CHAIRS</v>
          </cell>
        </row>
        <row r="1818">
          <cell r="A1818">
            <v>101817</v>
          </cell>
          <cell r="B1818" t="str">
            <v>CONFERENCE CHAIRS</v>
          </cell>
        </row>
        <row r="1819">
          <cell r="A1819">
            <v>101818</v>
          </cell>
          <cell r="B1819" t="str">
            <v>CONFERENCE CHAIRS</v>
          </cell>
        </row>
        <row r="1820">
          <cell r="A1820">
            <v>101819</v>
          </cell>
          <cell r="B1820" t="str">
            <v>VISITORS CHAIR</v>
          </cell>
        </row>
        <row r="1821">
          <cell r="A1821">
            <v>101820</v>
          </cell>
          <cell r="B1821" t="str">
            <v>VISITORS CHAIR</v>
          </cell>
        </row>
        <row r="1822">
          <cell r="A1822">
            <v>101821</v>
          </cell>
          <cell r="B1822" t="str">
            <v>VISITORS CHAIR</v>
          </cell>
        </row>
        <row r="1823">
          <cell r="A1823">
            <v>101822</v>
          </cell>
          <cell r="B1823" t="str">
            <v>VISITORS CHAIR</v>
          </cell>
        </row>
        <row r="1824">
          <cell r="A1824">
            <v>101823</v>
          </cell>
          <cell r="B1824" t="str">
            <v>SOFA SINGLE SEATER</v>
          </cell>
        </row>
        <row r="1825">
          <cell r="A1825">
            <v>101824</v>
          </cell>
          <cell r="B1825" t="str">
            <v>SIDE TABLE</v>
          </cell>
        </row>
        <row r="1826">
          <cell r="A1826">
            <v>101825</v>
          </cell>
          <cell r="B1826" t="str">
            <v>CHAIRS WITH ARMS</v>
          </cell>
        </row>
        <row r="1827">
          <cell r="A1827">
            <v>101826</v>
          </cell>
          <cell r="B1827" t="str">
            <v>CHAIRS WITH ARMS</v>
          </cell>
        </row>
        <row r="1828">
          <cell r="A1828">
            <v>101827</v>
          </cell>
          <cell r="B1828" t="str">
            <v>CHAIRS WITH ARMS</v>
          </cell>
        </row>
        <row r="1829">
          <cell r="A1829">
            <v>101828</v>
          </cell>
          <cell r="B1829" t="str">
            <v>CHAIRS WITH ARMS</v>
          </cell>
        </row>
        <row r="1830">
          <cell r="A1830">
            <v>101829</v>
          </cell>
          <cell r="B1830" t="str">
            <v>CHAIRS WITH ARMS</v>
          </cell>
        </row>
        <row r="1831">
          <cell r="A1831">
            <v>101830</v>
          </cell>
          <cell r="B1831" t="str">
            <v>CHAIRS WITH ARMS</v>
          </cell>
        </row>
        <row r="1832">
          <cell r="A1832">
            <v>101831</v>
          </cell>
          <cell r="B1832" t="str">
            <v>STABLIZER</v>
          </cell>
        </row>
        <row r="1833">
          <cell r="A1833">
            <v>101832</v>
          </cell>
          <cell r="B1833" t="str">
            <v>AIRCON</v>
          </cell>
        </row>
        <row r="1834">
          <cell r="A1834">
            <v>101833</v>
          </cell>
          <cell r="B1834" t="str">
            <v>AIR CONDITIONER AND EXTRA PIPE</v>
          </cell>
        </row>
        <row r="1835">
          <cell r="A1835">
            <v>101834</v>
          </cell>
          <cell r="B1835" t="str">
            <v>FAX MACHINE</v>
          </cell>
        </row>
        <row r="1836">
          <cell r="A1836">
            <v>101835</v>
          </cell>
          <cell r="B1836" t="str">
            <v>AIR CONDITIONER</v>
          </cell>
        </row>
        <row r="1837">
          <cell r="A1837">
            <v>101836</v>
          </cell>
          <cell r="B1837" t="str">
            <v>AIR CONDITIONER</v>
          </cell>
        </row>
        <row r="1838">
          <cell r="A1838">
            <v>101837</v>
          </cell>
          <cell r="B1838" t="str">
            <v>AIR CONDITIONER</v>
          </cell>
        </row>
        <row r="1839">
          <cell r="A1839">
            <v>101838</v>
          </cell>
          <cell r="B1839" t="str">
            <v>AIR CONDITIONER</v>
          </cell>
        </row>
        <row r="1840">
          <cell r="A1840">
            <v>101839</v>
          </cell>
          <cell r="B1840" t="str">
            <v>AIR CONDITIONER</v>
          </cell>
        </row>
        <row r="1841">
          <cell r="A1841">
            <v>101840</v>
          </cell>
          <cell r="B1841" t="str">
            <v>AIR CONDITIONER</v>
          </cell>
        </row>
        <row r="1842">
          <cell r="A1842">
            <v>101841</v>
          </cell>
          <cell r="B1842" t="str">
            <v>AIR CONDITIONER</v>
          </cell>
        </row>
        <row r="1843">
          <cell r="A1843">
            <v>101842</v>
          </cell>
          <cell r="B1843" t="str">
            <v>VOLTAGE STABLIZER</v>
          </cell>
        </row>
        <row r="1844">
          <cell r="A1844">
            <v>101843</v>
          </cell>
          <cell r="B1844" t="str">
            <v>VOLTAGE STABLIZER</v>
          </cell>
        </row>
        <row r="1845">
          <cell r="A1845">
            <v>101844</v>
          </cell>
          <cell r="B1845" t="str">
            <v>VOLTAGE STABLIZER</v>
          </cell>
        </row>
        <row r="1846">
          <cell r="A1846">
            <v>101845</v>
          </cell>
          <cell r="B1846" t="str">
            <v>GAURDWEL FILING CABINETS</v>
          </cell>
        </row>
        <row r="1847">
          <cell r="A1847">
            <v>101846</v>
          </cell>
          <cell r="B1847" t="str">
            <v>GAURDWEL FILING CABINETS</v>
          </cell>
        </row>
        <row r="1848">
          <cell r="A1848">
            <v>101847</v>
          </cell>
          <cell r="B1848" t="str">
            <v>GODREJ FILING CABINETS</v>
          </cell>
        </row>
        <row r="1849">
          <cell r="A1849">
            <v>101848</v>
          </cell>
          <cell r="B1849" t="str">
            <v>TESTING EQUIP.CELLULAR TESTER</v>
          </cell>
        </row>
        <row r="1850">
          <cell r="A1850">
            <v>101849</v>
          </cell>
          <cell r="B1850" t="str">
            <v>TESTING EQUIP. TEST SIMM</v>
          </cell>
        </row>
        <row r="1851">
          <cell r="A1851">
            <v>101850</v>
          </cell>
          <cell r="B1851" t="str">
            <v>TESTING EQUIP. SPECTRUM ANALYSE</v>
          </cell>
        </row>
        <row r="1852">
          <cell r="A1852">
            <v>101851</v>
          </cell>
          <cell r="B1852" t="str">
            <v>TESTING EQUIP.</v>
          </cell>
        </row>
        <row r="1853">
          <cell r="A1853">
            <v>101852</v>
          </cell>
          <cell r="B1853" t="str">
            <v>TESTING EQUIP.PROTECTIVE COVER</v>
          </cell>
        </row>
        <row r="1854">
          <cell r="A1854">
            <v>101853</v>
          </cell>
          <cell r="B1854" t="str">
            <v>TESTING EQUIP. DIGITAL POWER</v>
          </cell>
        </row>
        <row r="1855">
          <cell r="A1855">
            <v>101854</v>
          </cell>
          <cell r="B1855" t="str">
            <v>TESTING EQUIP.DC POWER</v>
          </cell>
        </row>
        <row r="1856">
          <cell r="A1856">
            <v>101855</v>
          </cell>
          <cell r="B1856" t="str">
            <v>TESTING EQUIP.CABLE ASSEMBLY</v>
          </cell>
        </row>
        <row r="1857">
          <cell r="A1857">
            <v>101856</v>
          </cell>
          <cell r="B1857" t="str">
            <v>OSCILLOSCOPE</v>
          </cell>
        </row>
        <row r="1858">
          <cell r="A1858">
            <v>101857</v>
          </cell>
          <cell r="B1858" t="str">
            <v>CONFERENCE TABLE</v>
          </cell>
        </row>
        <row r="1859">
          <cell r="A1859">
            <v>101858</v>
          </cell>
          <cell r="B1859" t="str">
            <v>LASER PRINTER</v>
          </cell>
        </row>
        <row r="1860">
          <cell r="A1860">
            <v>101859</v>
          </cell>
          <cell r="B1860" t="str">
            <v>PRINTER PANASONIC</v>
          </cell>
        </row>
        <row r="1861">
          <cell r="A1861">
            <v>101860</v>
          </cell>
          <cell r="B1861" t="str">
            <v>STUDY TABLE</v>
          </cell>
        </row>
        <row r="1862">
          <cell r="A1862">
            <v>101861</v>
          </cell>
          <cell r="B1862" t="str">
            <v>STUDY TABLE</v>
          </cell>
        </row>
        <row r="1863">
          <cell r="A1863">
            <v>101862</v>
          </cell>
          <cell r="B1863" t="str">
            <v>TELEPHONE</v>
          </cell>
        </row>
        <row r="1864">
          <cell r="A1864">
            <v>101863</v>
          </cell>
          <cell r="B1864" t="str">
            <v>COMPAQ-ARMADA\SPD SANTOSH DAS</v>
          </cell>
        </row>
        <row r="1865">
          <cell r="A1865">
            <v>101864</v>
          </cell>
          <cell r="B1865" t="str">
            <v>PANABOARD</v>
          </cell>
        </row>
        <row r="1866">
          <cell r="A1866">
            <v>101865</v>
          </cell>
          <cell r="B1866" t="str">
            <v>STEEL CABINET</v>
          </cell>
        </row>
        <row r="1867">
          <cell r="A1867">
            <v>101866</v>
          </cell>
          <cell r="B1867" t="str">
            <v>STEEL CUPBOARD</v>
          </cell>
        </row>
        <row r="1868">
          <cell r="A1868">
            <v>101867</v>
          </cell>
          <cell r="B1868" t="str">
            <v>STABLIZER-LCK TRF</v>
          </cell>
        </row>
        <row r="1869">
          <cell r="A1869">
            <v>101868</v>
          </cell>
          <cell r="B1869" t="str">
            <v>COMPUTER</v>
          </cell>
        </row>
        <row r="1870">
          <cell r="A1870">
            <v>101869</v>
          </cell>
          <cell r="B1870" t="str">
            <v>COMPUTER</v>
          </cell>
        </row>
        <row r="1871">
          <cell r="A1871">
            <v>101870</v>
          </cell>
          <cell r="B1871" t="str">
            <v>COMPUTER</v>
          </cell>
        </row>
        <row r="1872">
          <cell r="A1872">
            <v>101871</v>
          </cell>
          <cell r="B1872" t="str">
            <v>PERSONAL COMP.NOTE BOOK-HARA</v>
          </cell>
        </row>
        <row r="1873">
          <cell r="A1873">
            <v>101872</v>
          </cell>
          <cell r="B1873" t="str">
            <v>USHA FAN</v>
          </cell>
        </row>
        <row r="1874">
          <cell r="A1874">
            <v>101873</v>
          </cell>
          <cell r="B1874" t="str">
            <v>FAN</v>
          </cell>
        </row>
        <row r="1875">
          <cell r="A1875">
            <v>101874</v>
          </cell>
          <cell r="B1875" t="str">
            <v>FAN</v>
          </cell>
        </row>
        <row r="1876">
          <cell r="A1876">
            <v>101875</v>
          </cell>
          <cell r="B1876" t="str">
            <v>FAN</v>
          </cell>
        </row>
        <row r="1877">
          <cell r="A1877">
            <v>101876</v>
          </cell>
          <cell r="B1877" t="str">
            <v>FAN</v>
          </cell>
        </row>
        <row r="1878">
          <cell r="A1878">
            <v>101877</v>
          </cell>
          <cell r="B1878" t="str">
            <v>FAN</v>
          </cell>
        </row>
        <row r="1879">
          <cell r="A1879">
            <v>101878</v>
          </cell>
          <cell r="B1879" t="str">
            <v>FAN</v>
          </cell>
        </row>
        <row r="1880">
          <cell r="A1880">
            <v>101879</v>
          </cell>
          <cell r="B1880" t="str">
            <v>FAN</v>
          </cell>
        </row>
        <row r="1881">
          <cell r="A1881">
            <v>101880</v>
          </cell>
          <cell r="B1881" t="str">
            <v>FAN</v>
          </cell>
        </row>
        <row r="1882">
          <cell r="A1882">
            <v>101881</v>
          </cell>
          <cell r="B1882" t="str">
            <v>FAN</v>
          </cell>
        </row>
        <row r="1883">
          <cell r="A1883">
            <v>101882</v>
          </cell>
          <cell r="B1883" t="str">
            <v>FAN</v>
          </cell>
        </row>
        <row r="1884">
          <cell r="A1884">
            <v>101883</v>
          </cell>
          <cell r="B1884" t="str">
            <v>FAN</v>
          </cell>
        </row>
        <row r="1885">
          <cell r="A1885">
            <v>101884</v>
          </cell>
          <cell r="B1885" t="str">
            <v>FAN</v>
          </cell>
        </row>
        <row r="1886">
          <cell r="A1886">
            <v>101885</v>
          </cell>
          <cell r="B1886" t="str">
            <v>FAN</v>
          </cell>
        </row>
        <row r="1887">
          <cell r="A1887">
            <v>101886</v>
          </cell>
          <cell r="B1887" t="str">
            <v>FAN</v>
          </cell>
        </row>
        <row r="1888">
          <cell r="A1888">
            <v>101887</v>
          </cell>
          <cell r="B1888" t="str">
            <v>STABLIZER</v>
          </cell>
        </row>
        <row r="1889">
          <cell r="A1889">
            <v>101888</v>
          </cell>
          <cell r="B1889" t="str">
            <v>STABLIZER</v>
          </cell>
        </row>
        <row r="1890">
          <cell r="A1890">
            <v>101889</v>
          </cell>
          <cell r="B1890" t="str">
            <v>STABLIZER</v>
          </cell>
        </row>
        <row r="1891">
          <cell r="A1891">
            <v>101890</v>
          </cell>
          <cell r="B1891" t="str">
            <v>FAN</v>
          </cell>
        </row>
        <row r="1892">
          <cell r="A1892">
            <v>101891</v>
          </cell>
          <cell r="B1892" t="str">
            <v>TELEPHONES</v>
          </cell>
        </row>
        <row r="1893">
          <cell r="A1893">
            <v>101892</v>
          </cell>
          <cell r="B1893" t="str">
            <v>COMPAQ DISKPRO</v>
          </cell>
        </row>
        <row r="1894">
          <cell r="A1894">
            <v>101893</v>
          </cell>
          <cell r="B1894" t="str">
            <v>BATTERIES</v>
          </cell>
        </row>
        <row r="1895">
          <cell r="A1895">
            <v>101894</v>
          </cell>
          <cell r="B1895" t="str">
            <v>OFFICE TABLE &amp; BOOK CASE</v>
          </cell>
        </row>
        <row r="1896">
          <cell r="A1896">
            <v>101895</v>
          </cell>
          <cell r="B1896" t="str">
            <v>OFFICE &amp; BOOK CASE</v>
          </cell>
        </row>
        <row r="1897">
          <cell r="A1897">
            <v>101896</v>
          </cell>
          <cell r="B1897" t="str">
            <v>SLOTTED ANGLE RACK</v>
          </cell>
        </row>
        <row r="1898">
          <cell r="A1898">
            <v>101897</v>
          </cell>
          <cell r="B1898" t="str">
            <v>MODULAR CABINET WITH PLASTIC</v>
          </cell>
        </row>
        <row r="1899">
          <cell r="A1899">
            <v>101898</v>
          </cell>
          <cell r="B1899" t="str">
            <v>MODEMS</v>
          </cell>
        </row>
        <row r="1900">
          <cell r="A1900">
            <v>101899</v>
          </cell>
          <cell r="B1900" t="str">
            <v>KX-T7250 TELEPHONE</v>
          </cell>
        </row>
        <row r="1901">
          <cell r="A1901">
            <v>101900</v>
          </cell>
          <cell r="B1901" t="str">
            <v>GD-90</v>
          </cell>
        </row>
        <row r="1902">
          <cell r="A1902">
            <v>101901</v>
          </cell>
          <cell r="B1902" t="str">
            <v>GD-90</v>
          </cell>
        </row>
        <row r="1903">
          <cell r="A1903">
            <v>101902</v>
          </cell>
          <cell r="B1903" t="str">
            <v>KTS PRO 7230</v>
          </cell>
        </row>
        <row r="1904">
          <cell r="A1904">
            <v>101903</v>
          </cell>
          <cell r="B1904" t="str">
            <v>KTS PRO 7230</v>
          </cell>
        </row>
        <row r="1905">
          <cell r="A1905">
            <v>101904</v>
          </cell>
          <cell r="B1905" t="str">
            <v>CORDLESS PHONE</v>
          </cell>
        </row>
        <row r="1906">
          <cell r="A1906">
            <v>101905</v>
          </cell>
          <cell r="B1906" t="str">
            <v>CELL PHONE</v>
          </cell>
        </row>
        <row r="1907">
          <cell r="A1907">
            <v>101906</v>
          </cell>
          <cell r="B1907" t="str">
            <v>CELL PHONE</v>
          </cell>
        </row>
        <row r="1908">
          <cell r="A1908">
            <v>101907</v>
          </cell>
          <cell r="B1908" t="str">
            <v>4 KVA UPS</v>
          </cell>
        </row>
        <row r="1909">
          <cell r="A1909">
            <v>101908</v>
          </cell>
          <cell r="B1909" t="str">
            <v>CELL PHONE</v>
          </cell>
        </row>
        <row r="1910">
          <cell r="A1910">
            <v>101909</v>
          </cell>
          <cell r="B1910" t="str">
            <v>CELL PHONE</v>
          </cell>
        </row>
        <row r="1911">
          <cell r="A1911">
            <v>101910</v>
          </cell>
          <cell r="B1911" t="str">
            <v>CELL PHONE</v>
          </cell>
        </row>
        <row r="1912">
          <cell r="A1912">
            <v>101911</v>
          </cell>
          <cell r="B1912" t="str">
            <v>CELL PHONE</v>
          </cell>
        </row>
        <row r="1913">
          <cell r="A1913">
            <v>101912</v>
          </cell>
          <cell r="B1913" t="str">
            <v>TELEPHONE</v>
          </cell>
        </row>
        <row r="1914">
          <cell r="A1914">
            <v>101913</v>
          </cell>
          <cell r="B1914" t="str">
            <v>TELEPHONE</v>
          </cell>
        </row>
        <row r="1915">
          <cell r="A1915">
            <v>101914</v>
          </cell>
          <cell r="B1915" t="str">
            <v>TELEPHONE</v>
          </cell>
        </row>
        <row r="1916">
          <cell r="A1916">
            <v>101915</v>
          </cell>
          <cell r="B1916" t="str">
            <v>TELEPHONE</v>
          </cell>
        </row>
        <row r="1917">
          <cell r="A1917">
            <v>101916</v>
          </cell>
          <cell r="B1917" t="str">
            <v>TELEPHONE EXT. CARD</v>
          </cell>
        </row>
        <row r="1918">
          <cell r="A1918">
            <v>101917</v>
          </cell>
          <cell r="B1918" t="str">
            <v>TELEPHONE</v>
          </cell>
        </row>
        <row r="1919">
          <cell r="A1919">
            <v>101918</v>
          </cell>
          <cell r="B1919" t="str">
            <v>UPS BATTERIES                      1</v>
          </cell>
        </row>
        <row r="1920">
          <cell r="A1920">
            <v>101919</v>
          </cell>
          <cell r="B1920" t="str">
            <v>CORDLESS PHONE</v>
          </cell>
        </row>
        <row r="1921">
          <cell r="A1921">
            <v>101920</v>
          </cell>
          <cell r="B1921" t="str">
            <v>SLOTTED ANGLE RACK/SF</v>
          </cell>
        </row>
        <row r="1922">
          <cell r="A1922">
            <v>101921</v>
          </cell>
          <cell r="B1922" t="str">
            <v>SLOTTED ANGLE RACK/SF</v>
          </cell>
        </row>
        <row r="1923">
          <cell r="A1923">
            <v>101922</v>
          </cell>
          <cell r="B1923" t="str">
            <v>SLOTTED ANGLE RACK/SF</v>
          </cell>
        </row>
        <row r="1924">
          <cell r="A1924">
            <v>101923</v>
          </cell>
          <cell r="B1924" t="str">
            <v>SLOTTED ANGLE RACK/SF</v>
          </cell>
        </row>
        <row r="1925">
          <cell r="A1925">
            <v>101924</v>
          </cell>
          <cell r="B1925" t="str">
            <v>SLOTTED ANGLE RACK/SF</v>
          </cell>
        </row>
        <row r="1926">
          <cell r="A1926">
            <v>101925</v>
          </cell>
          <cell r="B1926" t="str">
            <v>SLOTTED ANGLE RACK/SF</v>
          </cell>
        </row>
        <row r="1927">
          <cell r="A1927">
            <v>101926</v>
          </cell>
          <cell r="B1927" t="str">
            <v>SLOTTED ANGLE RACK/SF</v>
          </cell>
        </row>
        <row r="1928">
          <cell r="A1928">
            <v>101927</v>
          </cell>
          <cell r="B1928" t="str">
            <v>SLOTTED ANGLE RACK/SF</v>
          </cell>
        </row>
        <row r="1929">
          <cell r="A1929">
            <v>101928</v>
          </cell>
          <cell r="B1929" t="str">
            <v>SRV VAN-MEI DL 1V 5995</v>
          </cell>
        </row>
        <row r="1930">
          <cell r="A1930">
            <v>101929</v>
          </cell>
          <cell r="B1930" t="str">
            <v>CASH BOX FROM GODREJ</v>
          </cell>
        </row>
        <row r="1931">
          <cell r="A1931">
            <v>101930</v>
          </cell>
          <cell r="B1931" t="str">
            <v>TESTING EQUIPMENT</v>
          </cell>
        </row>
        <row r="1932">
          <cell r="A1932">
            <v>101931</v>
          </cell>
          <cell r="B1932" t="str">
            <v>REFRIGERATOR</v>
          </cell>
        </row>
        <row r="1933">
          <cell r="A1933">
            <v>101932</v>
          </cell>
          <cell r="B1933" t="str">
            <v>BPL STEREO</v>
          </cell>
        </row>
        <row r="1934">
          <cell r="A1934">
            <v>101933</v>
          </cell>
          <cell r="B1934" t="str">
            <v>ALMIRHA AND CABINET</v>
          </cell>
        </row>
        <row r="1935">
          <cell r="A1935">
            <v>101934</v>
          </cell>
          <cell r="B1935" t="str">
            <v>ALMIRAH</v>
          </cell>
        </row>
        <row r="1936">
          <cell r="A1936">
            <v>101935</v>
          </cell>
          <cell r="B1936" t="str">
            <v>DUAL TRACE</v>
          </cell>
        </row>
        <row r="1937">
          <cell r="A1937">
            <v>101936</v>
          </cell>
          <cell r="B1937" t="str">
            <v>DUAL TRACE</v>
          </cell>
        </row>
        <row r="1938">
          <cell r="A1938">
            <v>101937</v>
          </cell>
          <cell r="B1938" t="str">
            <v>DUAL TRACE</v>
          </cell>
        </row>
        <row r="1939">
          <cell r="A1939">
            <v>101938</v>
          </cell>
          <cell r="B1939" t="str">
            <v>DUAL TRACE</v>
          </cell>
        </row>
        <row r="1940">
          <cell r="A1940">
            <v>101939</v>
          </cell>
          <cell r="B1940" t="str">
            <v>DUAL TRACE</v>
          </cell>
        </row>
        <row r="1941">
          <cell r="A1941">
            <v>101940</v>
          </cell>
          <cell r="B1941" t="str">
            <v>COLOR PATTERNGENERATOR</v>
          </cell>
        </row>
        <row r="1942">
          <cell r="A1942">
            <v>101941</v>
          </cell>
          <cell r="B1942" t="str">
            <v>COLOR PATTERN GENERATOR</v>
          </cell>
        </row>
        <row r="1943">
          <cell r="A1943">
            <v>101942</v>
          </cell>
          <cell r="B1943" t="str">
            <v>COLOR PATTERN GENERATOR</v>
          </cell>
        </row>
        <row r="1944">
          <cell r="A1944">
            <v>101943</v>
          </cell>
          <cell r="B1944" t="str">
            <v>COLOR PATTERN GENERATOR</v>
          </cell>
        </row>
        <row r="1945">
          <cell r="A1945">
            <v>101944</v>
          </cell>
          <cell r="B1945" t="str">
            <v>COLOR PATTERN GENERATOR</v>
          </cell>
        </row>
        <row r="1946">
          <cell r="A1946">
            <v>101945</v>
          </cell>
          <cell r="B1946" t="str">
            <v>PORTABLE COLOR GENERATOR</v>
          </cell>
        </row>
        <row r="1947">
          <cell r="A1947">
            <v>101946</v>
          </cell>
          <cell r="B1947" t="str">
            <v>PORTABLE CILOR GENERATOR</v>
          </cell>
        </row>
        <row r="1948">
          <cell r="A1948">
            <v>101947</v>
          </cell>
          <cell r="B1948" t="str">
            <v>PORTABLE COLOR GENERATOR</v>
          </cell>
        </row>
        <row r="1949">
          <cell r="A1949">
            <v>101948</v>
          </cell>
          <cell r="B1949" t="str">
            <v>PORTABLE COLOR GENERATOR</v>
          </cell>
        </row>
        <row r="1950">
          <cell r="A1950">
            <v>101949</v>
          </cell>
          <cell r="B1950" t="str">
            <v>PORTABLE COLOR GENERATOR</v>
          </cell>
        </row>
        <row r="1951">
          <cell r="A1951">
            <v>101950</v>
          </cell>
          <cell r="B1951" t="str">
            <v>MULTI.FUNCTION GENERATOR</v>
          </cell>
        </row>
        <row r="1952">
          <cell r="A1952">
            <v>101951</v>
          </cell>
          <cell r="B1952" t="str">
            <v>MULTI.FUNCTION GENERATOR</v>
          </cell>
        </row>
        <row r="1953">
          <cell r="A1953">
            <v>101952</v>
          </cell>
          <cell r="B1953" t="str">
            <v>MULTI.FUNCTION GENERATOR</v>
          </cell>
        </row>
        <row r="1954">
          <cell r="A1954">
            <v>101953</v>
          </cell>
          <cell r="B1954" t="str">
            <v>MULTI. FUNCTION GENERATOR</v>
          </cell>
        </row>
        <row r="1955">
          <cell r="A1955">
            <v>101954</v>
          </cell>
          <cell r="B1955" t="str">
            <v>MULTI.FUNCTION GENERATOR</v>
          </cell>
        </row>
        <row r="1956">
          <cell r="A1956">
            <v>101955</v>
          </cell>
          <cell r="B1956" t="str">
            <v>MULTI FUNCTION GENERATOR</v>
          </cell>
        </row>
        <row r="1957">
          <cell r="A1957">
            <v>101956</v>
          </cell>
          <cell r="B1957" t="str">
            <v>SWITCHED PROBE</v>
          </cell>
        </row>
        <row r="1958">
          <cell r="A1958">
            <v>101957</v>
          </cell>
          <cell r="B1958" t="str">
            <v>SWITCHED PROBE</v>
          </cell>
        </row>
        <row r="1959">
          <cell r="A1959">
            <v>101958</v>
          </cell>
          <cell r="B1959" t="str">
            <v>SWITCHED PROBE</v>
          </cell>
        </row>
        <row r="1960">
          <cell r="A1960">
            <v>101959</v>
          </cell>
          <cell r="B1960" t="str">
            <v>SWITCHED PROBE</v>
          </cell>
        </row>
        <row r="1961">
          <cell r="A1961">
            <v>101960</v>
          </cell>
          <cell r="B1961" t="str">
            <v>SWITCHED PROBE</v>
          </cell>
        </row>
        <row r="1962">
          <cell r="A1962">
            <v>101961</v>
          </cell>
          <cell r="B1962" t="str">
            <v>SWITCHED PROBE</v>
          </cell>
        </row>
        <row r="1963">
          <cell r="A1963">
            <v>101962</v>
          </cell>
          <cell r="B1963" t="str">
            <v>SWITCHED PROBE</v>
          </cell>
        </row>
        <row r="1964">
          <cell r="A1964">
            <v>101963</v>
          </cell>
          <cell r="B1964" t="str">
            <v>SWITCHED PROBE</v>
          </cell>
        </row>
        <row r="1965">
          <cell r="A1965">
            <v>101964</v>
          </cell>
          <cell r="B1965" t="str">
            <v>SWITCHED PROBE</v>
          </cell>
        </row>
        <row r="1966">
          <cell r="A1966">
            <v>101965</v>
          </cell>
          <cell r="B1966" t="str">
            <v>SWITCHED PROBE</v>
          </cell>
        </row>
        <row r="1967">
          <cell r="A1967">
            <v>101966</v>
          </cell>
          <cell r="B1967" t="str">
            <v>SWITCHED PROBE</v>
          </cell>
        </row>
        <row r="1968">
          <cell r="A1968">
            <v>101967</v>
          </cell>
          <cell r="B1968" t="str">
            <v>SWITCHED PROBE</v>
          </cell>
        </row>
        <row r="1969">
          <cell r="A1969">
            <v>101968</v>
          </cell>
          <cell r="B1969" t="str">
            <v>WOBBULATOR</v>
          </cell>
        </row>
        <row r="1970">
          <cell r="A1970">
            <v>101969</v>
          </cell>
          <cell r="B1970" t="str">
            <v>S BAND EQUIPMENT</v>
          </cell>
        </row>
        <row r="1971">
          <cell r="A1971">
            <v>101970</v>
          </cell>
          <cell r="B1971" t="str">
            <v>MEASURING EQIP FOR SPOT HEATER</v>
          </cell>
        </row>
        <row r="1972">
          <cell r="A1972">
            <v>101971</v>
          </cell>
          <cell r="B1972" t="str">
            <v>MEASURING EQUIP FOR SPOT  HEATER SET</v>
          </cell>
        </row>
        <row r="1973">
          <cell r="A1973">
            <v>101972</v>
          </cell>
          <cell r="B1973" t="str">
            <v>MODEM (INTEL ESPRO FLASH-HO)</v>
          </cell>
        </row>
        <row r="1974">
          <cell r="A1974">
            <v>101973</v>
          </cell>
          <cell r="B1974" t="str">
            <v>AIR CONDITIONER SPLIT/FF</v>
          </cell>
        </row>
        <row r="1975">
          <cell r="A1975">
            <v>101974</v>
          </cell>
          <cell r="B1975" t="str">
            <v>WOOEN CUPBOARD/FF</v>
          </cell>
        </row>
        <row r="1976">
          <cell r="A1976">
            <v>101975</v>
          </cell>
          <cell r="B1976" t="str">
            <v>CHAIR/FF</v>
          </cell>
        </row>
        <row r="1977">
          <cell r="A1977">
            <v>101976</v>
          </cell>
          <cell r="B1977" t="str">
            <v>SLOTTED ANGLE RACK/FF</v>
          </cell>
        </row>
        <row r="1978">
          <cell r="A1978">
            <v>101977</v>
          </cell>
          <cell r="B1978" t="str">
            <v>UPS FOR 1A DIVISION-DEL/FF</v>
          </cell>
        </row>
        <row r="1979">
          <cell r="A1979">
            <v>101978</v>
          </cell>
          <cell r="B1979" t="str">
            <v>UPS/FF</v>
          </cell>
        </row>
        <row r="1980">
          <cell r="A1980">
            <v>101979</v>
          </cell>
          <cell r="B1980" t="str">
            <v>PANASONIC PRINTER/FF</v>
          </cell>
        </row>
        <row r="1981">
          <cell r="A1981">
            <v>101980</v>
          </cell>
          <cell r="B1981" t="str">
            <v>STEEL RACK/FF</v>
          </cell>
        </row>
        <row r="1982">
          <cell r="A1982">
            <v>101981</v>
          </cell>
          <cell r="B1982" t="str">
            <v>STEEL RACK/FF</v>
          </cell>
        </row>
        <row r="1983">
          <cell r="A1983">
            <v>101982</v>
          </cell>
          <cell r="B1983" t="str">
            <v>STEEL RACK/FF</v>
          </cell>
        </row>
        <row r="1984">
          <cell r="A1984">
            <v>101983</v>
          </cell>
          <cell r="B1984" t="str">
            <v>STEEL RACK/FF</v>
          </cell>
        </row>
        <row r="1985">
          <cell r="A1985">
            <v>101984</v>
          </cell>
          <cell r="B1985" t="str">
            <v>STEEL RACK/FF</v>
          </cell>
        </row>
        <row r="1986">
          <cell r="A1986">
            <v>101985</v>
          </cell>
          <cell r="B1986" t="str">
            <v>STEEL RACK/FF</v>
          </cell>
        </row>
        <row r="1987">
          <cell r="A1987">
            <v>101986</v>
          </cell>
          <cell r="B1987" t="str">
            <v>STEEL RACK/FF</v>
          </cell>
        </row>
        <row r="1988">
          <cell r="A1988">
            <v>101987</v>
          </cell>
          <cell r="B1988" t="str">
            <v>STEEL RACK/FF</v>
          </cell>
        </row>
        <row r="1989">
          <cell r="A1989">
            <v>101988</v>
          </cell>
          <cell r="B1989" t="str">
            <v>STEEL RACK/FF</v>
          </cell>
        </row>
        <row r="1990">
          <cell r="A1990">
            <v>101989</v>
          </cell>
          <cell r="B1990" t="str">
            <v>STEEL RACK/FF</v>
          </cell>
        </row>
        <row r="1991">
          <cell r="A1991">
            <v>101990</v>
          </cell>
          <cell r="B1991" t="str">
            <v>STEEL RACK/FF</v>
          </cell>
        </row>
        <row r="1992">
          <cell r="A1992">
            <v>101991</v>
          </cell>
          <cell r="B1992" t="str">
            <v>STEEL RACK/FF</v>
          </cell>
        </row>
        <row r="1993">
          <cell r="A1993">
            <v>101992</v>
          </cell>
          <cell r="B1993" t="str">
            <v>STEEL RACK/FF</v>
          </cell>
        </row>
        <row r="1994">
          <cell r="A1994">
            <v>101993</v>
          </cell>
          <cell r="B1994" t="str">
            <v>STEEL RACK/FF</v>
          </cell>
        </row>
        <row r="1995">
          <cell r="A1995">
            <v>101994</v>
          </cell>
          <cell r="B1995" t="str">
            <v>STEEL RACK/FF</v>
          </cell>
        </row>
        <row r="1996">
          <cell r="A1996">
            <v>101995</v>
          </cell>
          <cell r="B1996" t="str">
            <v>STEEL RACK/FF</v>
          </cell>
        </row>
        <row r="1997">
          <cell r="A1997">
            <v>101996</v>
          </cell>
          <cell r="B1997" t="str">
            <v>STEEL RACKS-SMALL HEIGHT/FF</v>
          </cell>
        </row>
        <row r="1998">
          <cell r="A1998">
            <v>101997</v>
          </cell>
          <cell r="B1998" t="str">
            <v>SLOTTED ANGLES/FF</v>
          </cell>
        </row>
        <row r="1999">
          <cell r="A1999">
            <v>101998</v>
          </cell>
          <cell r="B1999" t="str">
            <v>SLOTTED ANGLES/FF</v>
          </cell>
        </row>
        <row r="2000">
          <cell r="A2000">
            <v>101999</v>
          </cell>
          <cell r="B2000" t="str">
            <v>SLOTTED ANGLES/FF</v>
          </cell>
        </row>
        <row r="2001">
          <cell r="A2001">
            <v>102000</v>
          </cell>
          <cell r="B2001" t="str">
            <v>SLOTTED ANGLES/FF</v>
          </cell>
        </row>
        <row r="2002">
          <cell r="A2002">
            <v>102001</v>
          </cell>
          <cell r="B2002" t="str">
            <v>SLOTTED ANGLES/FF</v>
          </cell>
        </row>
        <row r="2003">
          <cell r="A2003">
            <v>102002</v>
          </cell>
          <cell r="B2003" t="str">
            <v>SLOTTED ANGLES/FF</v>
          </cell>
        </row>
        <row r="2004">
          <cell r="A2004">
            <v>102003</v>
          </cell>
          <cell r="B2004" t="str">
            <v>SLOTTED ANGLES/FF</v>
          </cell>
        </row>
        <row r="2005">
          <cell r="A2005">
            <v>102004</v>
          </cell>
          <cell r="B2005" t="str">
            <v>TABLE/FF</v>
          </cell>
        </row>
        <row r="2006">
          <cell r="A2006">
            <v>102005</v>
          </cell>
          <cell r="B2006" t="str">
            <v>TABLE/FF</v>
          </cell>
        </row>
        <row r="2007">
          <cell r="A2007">
            <v>102006</v>
          </cell>
          <cell r="B2007" t="str">
            <v>TABLE/FF</v>
          </cell>
        </row>
        <row r="2008">
          <cell r="A2008">
            <v>102007</v>
          </cell>
          <cell r="B2008" t="str">
            <v>TABLE/FF</v>
          </cell>
        </row>
        <row r="2009">
          <cell r="A2009">
            <v>102008</v>
          </cell>
          <cell r="B2009" t="str">
            <v>WOODEN TABLE/FF</v>
          </cell>
        </row>
        <row r="2010">
          <cell r="A2010">
            <v>102009</v>
          </cell>
          <cell r="B2010" t="str">
            <v>SLOTTED ANGLE RACKS/FF</v>
          </cell>
        </row>
        <row r="2011">
          <cell r="A2011">
            <v>102010</v>
          </cell>
          <cell r="B2011" t="str">
            <v>EXHAUST FAN INTERIORS/FF</v>
          </cell>
        </row>
        <row r="2012">
          <cell r="A2012">
            <v>102011</v>
          </cell>
          <cell r="B2012" t="str">
            <v>EXHAUST FAN/FF</v>
          </cell>
        </row>
        <row r="2013">
          <cell r="A2013">
            <v>102012</v>
          </cell>
          <cell r="B2013" t="str">
            <v>CHAIRS/FF</v>
          </cell>
        </row>
        <row r="2014">
          <cell r="A2014">
            <v>102013</v>
          </cell>
          <cell r="B2014" t="str">
            <v>SLOTTED ANGLE RACK/FF</v>
          </cell>
        </row>
        <row r="2015">
          <cell r="A2015">
            <v>102014</v>
          </cell>
          <cell r="B2015" t="str">
            <v>SLOTTED ANGLE RACK/FF</v>
          </cell>
        </row>
        <row r="2016">
          <cell r="A2016">
            <v>102015</v>
          </cell>
          <cell r="B2016" t="str">
            <v>OFFICE RACK/FF</v>
          </cell>
        </row>
        <row r="2017">
          <cell r="A2017">
            <v>102016</v>
          </cell>
          <cell r="B2017" t="str">
            <v>OFFICE RACK/FF</v>
          </cell>
        </row>
        <row r="2018">
          <cell r="A2018">
            <v>102017</v>
          </cell>
          <cell r="B2018" t="str">
            <v>OFFICE RACK/FF</v>
          </cell>
        </row>
        <row r="2019">
          <cell r="A2019">
            <v>102018</v>
          </cell>
          <cell r="B2019" t="str">
            <v>OFFICE RACK/FF</v>
          </cell>
        </row>
        <row r="2020">
          <cell r="A2020">
            <v>102019</v>
          </cell>
          <cell r="B2020" t="str">
            <v>OFFICE RACK/FF</v>
          </cell>
        </row>
        <row r="2021">
          <cell r="A2021">
            <v>102020</v>
          </cell>
          <cell r="B2021" t="str">
            <v>OFFICE RACK/FF</v>
          </cell>
        </row>
        <row r="2022">
          <cell r="A2022">
            <v>102021</v>
          </cell>
          <cell r="B2022" t="str">
            <v>OFFICE RACK/FF</v>
          </cell>
        </row>
        <row r="2023">
          <cell r="A2023">
            <v>102022</v>
          </cell>
          <cell r="B2023" t="str">
            <v>OFFICE RACK/FF</v>
          </cell>
        </row>
        <row r="2024">
          <cell r="A2024">
            <v>102023</v>
          </cell>
          <cell r="B2024" t="str">
            <v>SLOTTED ANGLE RACKS/FF</v>
          </cell>
        </row>
        <row r="2025">
          <cell r="A2025">
            <v>102024</v>
          </cell>
          <cell r="B2025" t="str">
            <v>HELLO MINERAL WATER MACHINE/FF</v>
          </cell>
        </row>
        <row r="2026">
          <cell r="A2026">
            <v>102025</v>
          </cell>
          <cell r="B2026" t="str">
            <v>CHAIR/FF</v>
          </cell>
        </row>
        <row r="2027">
          <cell r="A2027">
            <v>102026</v>
          </cell>
          <cell r="B2027" t="str">
            <v>CHAIR/FF</v>
          </cell>
        </row>
        <row r="2028">
          <cell r="A2028">
            <v>102027</v>
          </cell>
          <cell r="B2028" t="str">
            <v>CHAIR/FF</v>
          </cell>
        </row>
        <row r="2029">
          <cell r="A2029">
            <v>102028</v>
          </cell>
          <cell r="B2029" t="str">
            <v>TELEPHONE/FF</v>
          </cell>
        </row>
        <row r="2030">
          <cell r="A2030">
            <v>102029</v>
          </cell>
          <cell r="B2030" t="str">
            <v>TELEPHONE/FF</v>
          </cell>
        </row>
        <row r="2031">
          <cell r="A2031">
            <v>102030</v>
          </cell>
          <cell r="B2031" t="str">
            <v>HI BIRD RACK WITH BINS/FF</v>
          </cell>
        </row>
        <row r="2032">
          <cell r="A2032">
            <v>102031</v>
          </cell>
          <cell r="B2032" t="str">
            <v>SEATER SOFA/FF</v>
          </cell>
        </row>
        <row r="2033">
          <cell r="A2033">
            <v>102032</v>
          </cell>
          <cell r="B2033" t="str">
            <v>MODEM(EDO MEMORY KIT-HO)/FF</v>
          </cell>
        </row>
        <row r="2034">
          <cell r="A2034">
            <v>102033</v>
          </cell>
          <cell r="B2034" t="str">
            <v>RACK FOR MANUALS/FF</v>
          </cell>
        </row>
        <row r="2035">
          <cell r="A2035">
            <v>102034</v>
          </cell>
          <cell r="B2035" t="str">
            <v>RACK FOR MANUAL/FF</v>
          </cell>
        </row>
        <row r="2036">
          <cell r="A2036">
            <v>102035</v>
          </cell>
          <cell r="B2036" t="str">
            <v>RACK FOR MANUAL/FF</v>
          </cell>
        </row>
        <row r="2037">
          <cell r="A2037">
            <v>102036</v>
          </cell>
          <cell r="B2037" t="str">
            <v>RACK FOR MANUAL/FF</v>
          </cell>
        </row>
        <row r="2038">
          <cell r="A2038">
            <v>102037</v>
          </cell>
          <cell r="B2038" t="str">
            <v>MODULAR PLASTIC BINS/FF</v>
          </cell>
        </row>
        <row r="2039">
          <cell r="A2039">
            <v>102038</v>
          </cell>
          <cell r="B2039" t="str">
            <v>STEEL ALMIRAH/FF</v>
          </cell>
        </row>
        <row r="2040">
          <cell r="A2040">
            <v>102039</v>
          </cell>
          <cell r="B2040" t="str">
            <v>VINAR MODULAR/FF</v>
          </cell>
        </row>
        <row r="2041">
          <cell r="A2041">
            <v>102040</v>
          </cell>
          <cell r="B2041" t="str">
            <v>VINAR MODULAR/FF</v>
          </cell>
        </row>
        <row r="2042">
          <cell r="A2042">
            <v>102041</v>
          </cell>
          <cell r="B2042" t="str">
            <v>COMPUTER/FF</v>
          </cell>
        </row>
        <row r="2043">
          <cell r="A2043">
            <v>102042</v>
          </cell>
          <cell r="B2043" t="str">
            <v>COMPUTER/FF</v>
          </cell>
        </row>
        <row r="2044">
          <cell r="A2044">
            <v>102043</v>
          </cell>
          <cell r="B2044" t="str">
            <v>CEILING FAN/FF</v>
          </cell>
        </row>
        <row r="2045">
          <cell r="A2045">
            <v>102044</v>
          </cell>
          <cell r="B2045" t="str">
            <v>FAN/FF</v>
          </cell>
        </row>
        <row r="2046">
          <cell r="A2046">
            <v>102045</v>
          </cell>
          <cell r="B2046" t="str">
            <v>FAN/FF</v>
          </cell>
        </row>
        <row r="2047">
          <cell r="A2047">
            <v>102046</v>
          </cell>
          <cell r="B2047" t="str">
            <v>FAN/FF</v>
          </cell>
        </row>
        <row r="2048">
          <cell r="A2048">
            <v>102047</v>
          </cell>
          <cell r="B2048" t="str">
            <v>CD WRITER-INTERNAL DEVICE INTERFACE MEI SUPPORT/FF</v>
          </cell>
        </row>
        <row r="2049">
          <cell r="A2049">
            <v>102048</v>
          </cell>
          <cell r="B2049" t="str">
            <v>PRINTER LASER-IBM/FF</v>
          </cell>
        </row>
        <row r="2050">
          <cell r="A2050">
            <v>102049</v>
          </cell>
          <cell r="B2050" t="str">
            <v>FAX/FF</v>
          </cell>
        </row>
        <row r="2051">
          <cell r="A2051">
            <v>102050</v>
          </cell>
          <cell r="B2051" t="str">
            <v>DOUBLE SHIELDED ROOM &amp;  ACCESSORIES</v>
          </cell>
        </row>
        <row r="2052">
          <cell r="A2052">
            <v>102051</v>
          </cell>
          <cell r="B2052" t="str">
            <v>UPS-DEL</v>
          </cell>
        </row>
        <row r="2053">
          <cell r="A2053">
            <v>102052</v>
          </cell>
          <cell r="B2053" t="str">
            <v>UPS-DEL</v>
          </cell>
        </row>
        <row r="2054">
          <cell r="A2054">
            <v>102053</v>
          </cell>
          <cell r="B2054" t="str">
            <v>DINNING TABLE</v>
          </cell>
        </row>
        <row r="2055">
          <cell r="A2055">
            <v>102054</v>
          </cell>
          <cell r="B2055" t="str">
            <v>TV/VCR CABINET</v>
          </cell>
        </row>
        <row r="2056">
          <cell r="A2056">
            <v>102055</v>
          </cell>
          <cell r="B2056" t="str">
            <v>SIDE TABLE</v>
          </cell>
        </row>
        <row r="2057">
          <cell r="A2057">
            <v>102056</v>
          </cell>
          <cell r="B2057" t="str">
            <v>SIDE TABLE</v>
          </cell>
        </row>
        <row r="2058">
          <cell r="A2058">
            <v>102057</v>
          </cell>
          <cell r="B2058" t="str">
            <v>AIRCON</v>
          </cell>
        </row>
        <row r="2059">
          <cell r="A2059">
            <v>102058</v>
          </cell>
          <cell r="B2059" t="str">
            <v>STABLIZER</v>
          </cell>
        </row>
        <row r="2060">
          <cell r="A2060">
            <v>102059</v>
          </cell>
          <cell r="B2060" t="str">
            <v>AIR CONDITIONER AND EXTRA PIPE</v>
          </cell>
        </row>
        <row r="2061">
          <cell r="A2061">
            <v>102060</v>
          </cell>
          <cell r="B2061" t="str">
            <v>AIR CONDITIONER</v>
          </cell>
        </row>
        <row r="2062">
          <cell r="A2062">
            <v>102061</v>
          </cell>
          <cell r="B2062" t="str">
            <v>AIR CONDITIONER</v>
          </cell>
        </row>
        <row r="2063">
          <cell r="A2063">
            <v>102062</v>
          </cell>
          <cell r="B2063" t="str">
            <v>AIR CONDITIONER</v>
          </cell>
        </row>
        <row r="2064">
          <cell r="A2064">
            <v>102063</v>
          </cell>
          <cell r="B2064" t="str">
            <v>TC-21510M</v>
          </cell>
        </row>
        <row r="2065">
          <cell r="A2065">
            <v>102064</v>
          </cell>
          <cell r="B2065" t="str">
            <v>TX-21V50X</v>
          </cell>
        </row>
        <row r="2066">
          <cell r="A2066">
            <v>102065</v>
          </cell>
          <cell r="B2066" t="str">
            <v>TC-2120T</v>
          </cell>
        </row>
        <row r="2067">
          <cell r="A2067">
            <v>102066</v>
          </cell>
          <cell r="B2067" t="str">
            <v>CH-73</v>
          </cell>
        </row>
        <row r="2068">
          <cell r="A2068">
            <v>102067</v>
          </cell>
          <cell r="B2068" t="str">
            <v>TESTING EQUIP.SPECTRUM ANALYSER</v>
          </cell>
        </row>
        <row r="2069">
          <cell r="A2069">
            <v>102068</v>
          </cell>
          <cell r="B2069" t="str">
            <v>TESTING EQUIP.2CHANNEL</v>
          </cell>
        </row>
        <row r="2070">
          <cell r="A2070">
            <v>102069</v>
          </cell>
          <cell r="B2070" t="str">
            <v>TESTING EQUIP.HIGH POWER SENSOR</v>
          </cell>
        </row>
        <row r="2071">
          <cell r="A2071">
            <v>102070</v>
          </cell>
          <cell r="B2071" t="str">
            <v>TESTING EQUIP.SERIAL PRINTER</v>
          </cell>
        </row>
        <row r="2072">
          <cell r="A2072">
            <v>102071</v>
          </cell>
          <cell r="B2072" t="str">
            <v>COLOR PATTERN GENERATOR</v>
          </cell>
        </row>
        <row r="2073">
          <cell r="A2073">
            <v>102072</v>
          </cell>
          <cell r="B2073" t="str">
            <v>COLOR PATTERN IE</v>
          </cell>
        </row>
        <row r="2074">
          <cell r="A2074">
            <v>102073</v>
          </cell>
          <cell r="B2074" t="str">
            <v>MULTIFUNCTION SIGNAL</v>
          </cell>
        </row>
        <row r="2075">
          <cell r="A2075">
            <v>102074</v>
          </cell>
          <cell r="B2075" t="str">
            <v>MARUTI VAN</v>
          </cell>
        </row>
        <row r="2076">
          <cell r="A2076">
            <v>102075</v>
          </cell>
          <cell r="B2076" t="str">
            <v>PAGERS-MOBILINK-HO</v>
          </cell>
        </row>
        <row r="2077">
          <cell r="A2077">
            <v>102076</v>
          </cell>
          <cell r="B2077" t="str">
            <v>PAGERS-MOBILINK-HO</v>
          </cell>
        </row>
        <row r="2078">
          <cell r="A2078">
            <v>102077</v>
          </cell>
          <cell r="B2078" t="str">
            <v>PAGERS-MOBILINK-HO</v>
          </cell>
        </row>
        <row r="2079">
          <cell r="A2079">
            <v>102078</v>
          </cell>
          <cell r="B2079" t="str">
            <v>PAGERS-MOBILINK-HO</v>
          </cell>
        </row>
        <row r="2080">
          <cell r="A2080">
            <v>102079</v>
          </cell>
          <cell r="B2080" t="str">
            <v>PAGERS-MOBILINK-HO</v>
          </cell>
        </row>
        <row r="2081">
          <cell r="A2081">
            <v>102080</v>
          </cell>
          <cell r="B2081" t="str">
            <v>PAGERS-MOBILINK-HO</v>
          </cell>
        </row>
        <row r="2082">
          <cell r="A2082">
            <v>102081</v>
          </cell>
          <cell r="B2082" t="str">
            <v>PAGERS-MOBILINK-HO</v>
          </cell>
        </row>
        <row r="2083">
          <cell r="A2083">
            <v>102082</v>
          </cell>
          <cell r="B2083" t="str">
            <v>PAGERS-MOBILINK-HO</v>
          </cell>
        </row>
        <row r="2084">
          <cell r="A2084">
            <v>102083</v>
          </cell>
          <cell r="B2084" t="str">
            <v>PAGERS-MOBILINK-HO</v>
          </cell>
        </row>
        <row r="2085">
          <cell r="A2085">
            <v>102084</v>
          </cell>
          <cell r="B2085" t="str">
            <v>PAGERS-MOBILINK-HO</v>
          </cell>
        </row>
        <row r="2086">
          <cell r="A2086">
            <v>102085</v>
          </cell>
          <cell r="B2086" t="str">
            <v>PAGERS-MOBILINK-HO</v>
          </cell>
        </row>
        <row r="2087">
          <cell r="A2087">
            <v>102086</v>
          </cell>
          <cell r="B2087" t="str">
            <v>FAX MACHINE UF770-1</v>
          </cell>
        </row>
        <row r="2088">
          <cell r="A2088">
            <v>102087</v>
          </cell>
          <cell r="B2088" t="str">
            <v>KTS</v>
          </cell>
        </row>
        <row r="2089">
          <cell r="A2089">
            <v>102088</v>
          </cell>
          <cell r="B2089" t="str">
            <v>TELEPHONES</v>
          </cell>
        </row>
        <row r="2090">
          <cell r="A2090">
            <v>102089</v>
          </cell>
          <cell r="B2090" t="str">
            <v>TELEPHONE</v>
          </cell>
        </row>
        <row r="2091">
          <cell r="A2091">
            <v>102090</v>
          </cell>
          <cell r="B2091" t="str">
            <v>TELEPHONE</v>
          </cell>
        </row>
        <row r="2092">
          <cell r="A2092">
            <v>102091</v>
          </cell>
          <cell r="B2092" t="str">
            <v>TELEPHONE</v>
          </cell>
        </row>
        <row r="2093">
          <cell r="A2093">
            <v>102092</v>
          </cell>
          <cell r="B2093" t="str">
            <v>TELEPHONES</v>
          </cell>
        </row>
        <row r="2094">
          <cell r="A2094">
            <v>102093</v>
          </cell>
          <cell r="B2094" t="str">
            <v>TELEPHONES</v>
          </cell>
        </row>
        <row r="2095">
          <cell r="A2095">
            <v>102094</v>
          </cell>
          <cell r="B2095" t="str">
            <v>TELEPHONES</v>
          </cell>
        </row>
        <row r="2096">
          <cell r="A2096">
            <v>102095</v>
          </cell>
          <cell r="B2096" t="str">
            <v>TELEPHONE</v>
          </cell>
        </row>
        <row r="2097">
          <cell r="A2097">
            <v>102096</v>
          </cell>
          <cell r="B2097" t="str">
            <v>BATTERIES FOR CAL                  1</v>
          </cell>
        </row>
        <row r="2098">
          <cell r="A2098">
            <v>102097</v>
          </cell>
          <cell r="B2098" t="str">
            <v>OFFICE TABLE &amp; BOOK CASE</v>
          </cell>
        </row>
        <row r="2099">
          <cell r="A2099">
            <v>102098</v>
          </cell>
          <cell r="B2099" t="str">
            <v>TC 1055</v>
          </cell>
        </row>
        <row r="2100">
          <cell r="A2100">
            <v>102099</v>
          </cell>
          <cell r="B2100" t="str">
            <v>TC 2505</v>
          </cell>
        </row>
        <row r="2101">
          <cell r="A2101">
            <v>102100</v>
          </cell>
          <cell r="B2101" t="str">
            <v>GD-90</v>
          </cell>
        </row>
        <row r="2102">
          <cell r="A2102">
            <v>102101</v>
          </cell>
          <cell r="B2102" t="str">
            <v>GD-90</v>
          </cell>
        </row>
        <row r="2103">
          <cell r="A2103">
            <v>102102</v>
          </cell>
          <cell r="B2103" t="str">
            <v>KX-FP 105</v>
          </cell>
        </row>
        <row r="2104">
          <cell r="A2104">
            <v>102103</v>
          </cell>
          <cell r="B2104" t="str">
            <v>KX-FP-105</v>
          </cell>
        </row>
        <row r="2105">
          <cell r="A2105">
            <v>102104</v>
          </cell>
          <cell r="B2105" t="str">
            <v>GD-92 T</v>
          </cell>
        </row>
        <row r="2106">
          <cell r="A2106">
            <v>102105</v>
          </cell>
          <cell r="B2106" t="str">
            <v>GD-92</v>
          </cell>
        </row>
        <row r="2107">
          <cell r="A2107">
            <v>102106</v>
          </cell>
          <cell r="B2107" t="str">
            <v>FAX</v>
          </cell>
        </row>
        <row r="2108">
          <cell r="A2108">
            <v>102107</v>
          </cell>
          <cell r="B2108" t="str">
            <v>GD-90</v>
          </cell>
        </row>
        <row r="2109">
          <cell r="A2109">
            <v>102108</v>
          </cell>
          <cell r="B2109" t="str">
            <v>FAX LASER KF 585</v>
          </cell>
        </row>
        <row r="2110">
          <cell r="A2110">
            <v>102109</v>
          </cell>
          <cell r="B2110" t="str">
            <v>CELL PHONE</v>
          </cell>
        </row>
        <row r="2111">
          <cell r="A2111">
            <v>102110</v>
          </cell>
          <cell r="B2111" t="str">
            <v>FAX MACHINE</v>
          </cell>
        </row>
        <row r="2112">
          <cell r="A2112">
            <v>102111</v>
          </cell>
          <cell r="B2112" t="str">
            <v>FAX MACHINE</v>
          </cell>
        </row>
        <row r="2113">
          <cell r="A2113">
            <v>102112</v>
          </cell>
          <cell r="B2113" t="str">
            <v>CHAIRS</v>
          </cell>
        </row>
        <row r="2114">
          <cell r="A2114">
            <v>102113</v>
          </cell>
          <cell r="B2114" t="str">
            <v>FAN</v>
          </cell>
        </row>
        <row r="2115">
          <cell r="A2115">
            <v>102114</v>
          </cell>
          <cell r="B2115" t="str">
            <v>CHAIRS</v>
          </cell>
        </row>
        <row r="2116">
          <cell r="A2116">
            <v>102115</v>
          </cell>
          <cell r="B2116" t="str">
            <v>PRINTER</v>
          </cell>
        </row>
        <row r="2117">
          <cell r="A2117">
            <v>102116</v>
          </cell>
          <cell r="B2117" t="str">
            <v>AIR CONDITIONER</v>
          </cell>
        </row>
        <row r="2118">
          <cell r="A2118">
            <v>102117</v>
          </cell>
          <cell r="B2118" t="str">
            <v>UPS</v>
          </cell>
        </row>
        <row r="2119">
          <cell r="A2119">
            <v>102118</v>
          </cell>
          <cell r="B2119" t="str">
            <v>TABLE</v>
          </cell>
        </row>
        <row r="2120">
          <cell r="A2120">
            <v>102119</v>
          </cell>
          <cell r="B2120" t="str">
            <v>STORAGE CABINET</v>
          </cell>
        </row>
        <row r="2121">
          <cell r="A2121">
            <v>102120</v>
          </cell>
          <cell r="B2121" t="str">
            <v>STORAGE CABINET</v>
          </cell>
        </row>
        <row r="2122">
          <cell r="A2122">
            <v>102121</v>
          </cell>
          <cell r="B2122" t="str">
            <v>STORAGE CABINET</v>
          </cell>
        </row>
        <row r="2123">
          <cell r="A2123">
            <v>102122</v>
          </cell>
          <cell r="B2123" t="str">
            <v>STORAGE CABINET</v>
          </cell>
        </row>
        <row r="2124">
          <cell r="A2124">
            <v>102123</v>
          </cell>
          <cell r="B2124" t="str">
            <v>STORAGE CABINET</v>
          </cell>
        </row>
        <row r="2125">
          <cell r="A2125">
            <v>102124</v>
          </cell>
          <cell r="B2125" t="str">
            <v>STORAGE CABINET</v>
          </cell>
        </row>
        <row r="2126">
          <cell r="A2126">
            <v>102125</v>
          </cell>
          <cell r="B2126" t="str">
            <v>STORAGE CABINET</v>
          </cell>
        </row>
        <row r="2127">
          <cell r="A2127">
            <v>102126</v>
          </cell>
          <cell r="B2127" t="str">
            <v>STORAGE CABINET</v>
          </cell>
        </row>
        <row r="2128">
          <cell r="A2128">
            <v>102127</v>
          </cell>
          <cell r="B2128" t="str">
            <v>STORAGE CABINET</v>
          </cell>
        </row>
        <row r="2129">
          <cell r="A2129">
            <v>102128</v>
          </cell>
          <cell r="B2129" t="str">
            <v>CHAIRS</v>
          </cell>
        </row>
        <row r="2130">
          <cell r="A2130">
            <v>102129</v>
          </cell>
          <cell r="B2130" t="str">
            <v>CHAIRS</v>
          </cell>
        </row>
        <row r="2131">
          <cell r="A2131">
            <v>102130</v>
          </cell>
          <cell r="B2131" t="str">
            <v>CHAIRS</v>
          </cell>
        </row>
        <row r="2132">
          <cell r="A2132">
            <v>102131</v>
          </cell>
          <cell r="B2132" t="str">
            <v>CHAIRS</v>
          </cell>
        </row>
        <row r="2133">
          <cell r="A2133">
            <v>102132</v>
          </cell>
          <cell r="B2133" t="str">
            <v>EXECUTIVE TABLE</v>
          </cell>
        </row>
        <row r="2134">
          <cell r="A2134">
            <v>102133</v>
          </cell>
          <cell r="B2134" t="str">
            <v>EXECUTIVE TABLE</v>
          </cell>
        </row>
        <row r="2135">
          <cell r="A2135">
            <v>102134</v>
          </cell>
          <cell r="B2135" t="str">
            <v>STORAGE CABINET</v>
          </cell>
        </row>
        <row r="2136">
          <cell r="A2136">
            <v>102135</v>
          </cell>
          <cell r="B2136" t="str">
            <v>MODEM (8XCD ROM DRIVE-HO)</v>
          </cell>
        </row>
        <row r="2137">
          <cell r="A2137">
            <v>102136</v>
          </cell>
          <cell r="B2137" t="str">
            <v>COMPUTER-CQ DP-EP</v>
          </cell>
        </row>
        <row r="2138">
          <cell r="A2138">
            <v>102137</v>
          </cell>
          <cell r="B2138" t="str">
            <v>SINGLE LINE PHONE</v>
          </cell>
        </row>
        <row r="2139">
          <cell r="A2139">
            <v>102138</v>
          </cell>
          <cell r="B2139" t="str">
            <v>SINGLE LINE PHONE</v>
          </cell>
        </row>
        <row r="2140">
          <cell r="A2140">
            <v>102139</v>
          </cell>
          <cell r="B2140" t="str">
            <v>TABLE</v>
          </cell>
        </row>
        <row r="2141">
          <cell r="A2141">
            <v>102140</v>
          </cell>
          <cell r="B2141" t="str">
            <v>TABLE</v>
          </cell>
        </row>
        <row r="2142">
          <cell r="A2142">
            <v>102141</v>
          </cell>
          <cell r="B2142" t="str">
            <v>CHAIRS</v>
          </cell>
        </row>
        <row r="2143">
          <cell r="A2143">
            <v>102142</v>
          </cell>
          <cell r="B2143" t="str">
            <v>CHAIRS</v>
          </cell>
        </row>
        <row r="2144">
          <cell r="A2144">
            <v>102143</v>
          </cell>
          <cell r="B2144" t="str">
            <v>SINGLE LINE PHONE</v>
          </cell>
        </row>
        <row r="2145">
          <cell r="A2145">
            <v>102144</v>
          </cell>
          <cell r="B2145" t="str">
            <v>PRINTER (PANASONIC)</v>
          </cell>
        </row>
        <row r="2146">
          <cell r="A2146">
            <v>102145</v>
          </cell>
          <cell r="B2146" t="str">
            <v>RPG PHOTOCOPIER</v>
          </cell>
        </row>
        <row r="2147">
          <cell r="A2147">
            <v>102146</v>
          </cell>
          <cell r="B2147" t="str">
            <v>AIR CONDITIONER</v>
          </cell>
        </row>
        <row r="2148">
          <cell r="A2148">
            <v>102147</v>
          </cell>
          <cell r="B2148" t="str">
            <v>AIR CONDITIONER SPLIT A/C</v>
          </cell>
        </row>
        <row r="2149">
          <cell r="A2149">
            <v>102148</v>
          </cell>
          <cell r="B2149" t="str">
            <v>AIR CONDITIONER</v>
          </cell>
        </row>
        <row r="2150">
          <cell r="A2150">
            <v>102149</v>
          </cell>
          <cell r="B2150" t="str">
            <v>AIR CONDITIONER</v>
          </cell>
        </row>
        <row r="2151">
          <cell r="A2151">
            <v>102150</v>
          </cell>
          <cell r="B2151" t="str">
            <v>TABLE</v>
          </cell>
        </row>
        <row r="2152">
          <cell r="A2152">
            <v>102151</v>
          </cell>
          <cell r="B2152" t="str">
            <v>TABLE</v>
          </cell>
        </row>
        <row r="2153">
          <cell r="A2153">
            <v>102152</v>
          </cell>
          <cell r="B2153" t="str">
            <v>FAX MACHINE</v>
          </cell>
        </row>
        <row r="2154">
          <cell r="A2154">
            <v>102153</v>
          </cell>
          <cell r="B2154" t="str">
            <v>CONFERENCE TABLE</v>
          </cell>
        </row>
        <row r="2155">
          <cell r="A2155">
            <v>102154</v>
          </cell>
          <cell r="B2155" t="str">
            <v>RECEPTION COUNTER</v>
          </cell>
        </row>
        <row r="2156">
          <cell r="A2156">
            <v>102155</v>
          </cell>
          <cell r="B2156" t="str">
            <v>CHAIRS</v>
          </cell>
        </row>
        <row r="2157">
          <cell r="A2157">
            <v>102156</v>
          </cell>
          <cell r="B2157" t="str">
            <v>CHAIRS</v>
          </cell>
        </row>
        <row r="2158">
          <cell r="A2158">
            <v>102157</v>
          </cell>
          <cell r="B2158" t="str">
            <v>CHAIRS</v>
          </cell>
        </row>
        <row r="2159">
          <cell r="A2159">
            <v>102158</v>
          </cell>
          <cell r="B2159" t="str">
            <v>CHAIRS</v>
          </cell>
        </row>
        <row r="2160">
          <cell r="A2160">
            <v>102159</v>
          </cell>
          <cell r="B2160" t="str">
            <v>CHAIRS</v>
          </cell>
        </row>
        <row r="2161">
          <cell r="A2161">
            <v>102160</v>
          </cell>
          <cell r="B2161" t="str">
            <v>CHAIRS</v>
          </cell>
        </row>
        <row r="2162">
          <cell r="A2162">
            <v>102161</v>
          </cell>
          <cell r="B2162" t="str">
            <v>CHAIRS</v>
          </cell>
        </row>
        <row r="2163">
          <cell r="A2163">
            <v>102162</v>
          </cell>
          <cell r="B2163" t="str">
            <v>12 SEAT SOFA</v>
          </cell>
        </row>
        <row r="2164">
          <cell r="A2164">
            <v>102163</v>
          </cell>
          <cell r="B2164" t="str">
            <v>12 SEAT SOFA</v>
          </cell>
        </row>
        <row r="2165">
          <cell r="A2165">
            <v>102164</v>
          </cell>
          <cell r="B2165" t="str">
            <v>12 SEAT SOFA</v>
          </cell>
        </row>
        <row r="2166">
          <cell r="A2166">
            <v>102165</v>
          </cell>
          <cell r="B2166" t="str">
            <v>12 SEAT SOFA</v>
          </cell>
        </row>
        <row r="2167">
          <cell r="A2167">
            <v>102166</v>
          </cell>
          <cell r="B2167" t="str">
            <v>12 SEAT SOFA</v>
          </cell>
        </row>
        <row r="2168">
          <cell r="A2168">
            <v>102167</v>
          </cell>
          <cell r="B2168" t="str">
            <v>12 SEAT SOFA</v>
          </cell>
        </row>
        <row r="2169">
          <cell r="A2169">
            <v>102168</v>
          </cell>
          <cell r="B2169" t="str">
            <v>EXECUTIVE TABLE</v>
          </cell>
        </row>
        <row r="2170">
          <cell r="A2170">
            <v>102169</v>
          </cell>
          <cell r="B2170" t="str">
            <v>EXECUTIVE TABLE</v>
          </cell>
        </row>
        <row r="2171">
          <cell r="A2171">
            <v>102170</v>
          </cell>
          <cell r="B2171" t="str">
            <v>COFFEE TABLE</v>
          </cell>
        </row>
        <row r="2172">
          <cell r="A2172">
            <v>102171</v>
          </cell>
          <cell r="B2172" t="str">
            <v>COFFEE TABLE</v>
          </cell>
        </row>
        <row r="2173">
          <cell r="A2173">
            <v>102172</v>
          </cell>
          <cell r="B2173" t="str">
            <v>COFFEE TABLE</v>
          </cell>
        </row>
        <row r="2174">
          <cell r="A2174">
            <v>102173</v>
          </cell>
          <cell r="B2174" t="str">
            <v>COFFEE TABLE</v>
          </cell>
        </row>
        <row r="2175">
          <cell r="A2175">
            <v>102174</v>
          </cell>
          <cell r="B2175" t="str">
            <v>REFRIGRATOR</v>
          </cell>
        </row>
        <row r="2176">
          <cell r="A2176">
            <v>102175</v>
          </cell>
          <cell r="B2176" t="str">
            <v>AIR CONDITIONER &amp; STABLIZER</v>
          </cell>
        </row>
        <row r="2177">
          <cell r="A2177">
            <v>102176</v>
          </cell>
          <cell r="B2177" t="str">
            <v>HP DESKJET</v>
          </cell>
        </row>
        <row r="2178">
          <cell r="A2178">
            <v>102177</v>
          </cell>
          <cell r="B2178" t="str">
            <v>DESKPRO COMPUTER-EP</v>
          </cell>
        </row>
        <row r="2179">
          <cell r="A2179">
            <v>102178</v>
          </cell>
          <cell r="B2179" t="str">
            <v>EXHAUST FAN</v>
          </cell>
        </row>
        <row r="2180">
          <cell r="A2180">
            <v>102179</v>
          </cell>
          <cell r="B2180" t="str">
            <v>VIDEOCON WATER</v>
          </cell>
        </row>
        <row r="2181">
          <cell r="A2181">
            <v>102180</v>
          </cell>
          <cell r="B2181" t="str">
            <v>MEDIA EMERGENCY</v>
          </cell>
        </row>
        <row r="2182">
          <cell r="A2182">
            <v>102181</v>
          </cell>
          <cell r="B2182" t="str">
            <v>INSTALLATION OF VSAT B.NO 410</v>
          </cell>
        </row>
        <row r="2183">
          <cell r="A2183">
            <v>102182</v>
          </cell>
          <cell r="B2183" t="str">
            <v>KTS-PROPRIETOR</v>
          </cell>
        </row>
        <row r="2184">
          <cell r="A2184">
            <v>102183</v>
          </cell>
          <cell r="B2184" t="str">
            <v>KX FT-33 FAX</v>
          </cell>
        </row>
        <row r="2185">
          <cell r="A2185">
            <v>102184</v>
          </cell>
          <cell r="B2185" t="str">
            <v>KX-TA 308 KTS</v>
          </cell>
        </row>
        <row r="2186">
          <cell r="A2186">
            <v>102185</v>
          </cell>
          <cell r="B2186" t="str">
            <v>ETHERNET CARD</v>
          </cell>
        </row>
        <row r="2187">
          <cell r="A2187">
            <v>102186</v>
          </cell>
          <cell r="B2187" t="str">
            <v>CORDLESS PHONE</v>
          </cell>
        </row>
        <row r="2188">
          <cell r="A2188">
            <v>102187</v>
          </cell>
          <cell r="B2188" t="str">
            <v>SINGLE LINE TELEPHONE</v>
          </cell>
        </row>
        <row r="2189">
          <cell r="A2189">
            <v>102188</v>
          </cell>
          <cell r="B2189" t="str">
            <v>TABLE</v>
          </cell>
        </row>
        <row r="2190">
          <cell r="A2190">
            <v>102189</v>
          </cell>
          <cell r="B2190" t="str">
            <v>SIDE CABINET GUEST LOUNGE</v>
          </cell>
        </row>
        <row r="2191">
          <cell r="A2191">
            <v>102190</v>
          </cell>
          <cell r="B2191" t="str">
            <v>CHAIRS</v>
          </cell>
        </row>
        <row r="2192">
          <cell r="A2192">
            <v>102191</v>
          </cell>
          <cell r="B2192" t="str">
            <v>CHAIRS</v>
          </cell>
        </row>
        <row r="2193">
          <cell r="A2193">
            <v>102192</v>
          </cell>
          <cell r="B2193" t="str">
            <v>CHAIRS</v>
          </cell>
        </row>
        <row r="2194">
          <cell r="A2194">
            <v>102193</v>
          </cell>
          <cell r="B2194" t="str">
            <v>CHAIRS</v>
          </cell>
        </row>
        <row r="2195">
          <cell r="A2195">
            <v>102194</v>
          </cell>
          <cell r="B2195" t="str">
            <v>CHAIRS</v>
          </cell>
        </row>
        <row r="2196">
          <cell r="A2196">
            <v>102195</v>
          </cell>
          <cell r="B2196" t="str">
            <v>EXECUTIVE CHAIR</v>
          </cell>
        </row>
        <row r="2197">
          <cell r="A2197">
            <v>102196</v>
          </cell>
          <cell r="B2197" t="str">
            <v>EXECUTIVE TABLE</v>
          </cell>
        </row>
        <row r="2198">
          <cell r="A2198">
            <v>102197</v>
          </cell>
          <cell r="B2198" t="str">
            <v>EXECUTIVE TABLE</v>
          </cell>
        </row>
        <row r="2199">
          <cell r="A2199">
            <v>102198</v>
          </cell>
          <cell r="B2199" t="str">
            <v>EXECUTIVE TABLE</v>
          </cell>
        </row>
        <row r="2200">
          <cell r="A2200">
            <v>102199</v>
          </cell>
          <cell r="B2200" t="str">
            <v>EXECUTIVE TABLES</v>
          </cell>
        </row>
        <row r="2201">
          <cell r="A2201">
            <v>102200</v>
          </cell>
          <cell r="B2201" t="str">
            <v>AIR CONDOTIONER</v>
          </cell>
        </row>
        <row r="2202">
          <cell r="A2202">
            <v>102201</v>
          </cell>
          <cell r="B2202" t="str">
            <v>AIR CONDITIONER</v>
          </cell>
        </row>
        <row r="2203">
          <cell r="A2203">
            <v>102202</v>
          </cell>
          <cell r="B2203" t="str">
            <v>SINGLE LINE PHONE</v>
          </cell>
        </row>
        <row r="2204">
          <cell r="A2204">
            <v>102203</v>
          </cell>
          <cell r="B2204" t="str">
            <v>SINGLE LINE PHONE</v>
          </cell>
        </row>
        <row r="2205">
          <cell r="A2205">
            <v>102204</v>
          </cell>
          <cell r="B2205" t="str">
            <v>SINGLE LINE PHONE</v>
          </cell>
        </row>
        <row r="2206">
          <cell r="A2206">
            <v>102205</v>
          </cell>
          <cell r="B2206" t="str">
            <v>SINGLE LINE PHONE</v>
          </cell>
        </row>
        <row r="2207">
          <cell r="A2207">
            <v>102206</v>
          </cell>
          <cell r="B2207" t="str">
            <v>CELL PHONE</v>
          </cell>
        </row>
        <row r="2208">
          <cell r="A2208">
            <v>102207</v>
          </cell>
          <cell r="B2208" t="str">
            <v>CELL PHONE</v>
          </cell>
        </row>
        <row r="2209">
          <cell r="A2209">
            <v>102208</v>
          </cell>
          <cell r="B2209" t="str">
            <v>CELL PHONE</v>
          </cell>
        </row>
        <row r="2210">
          <cell r="A2210">
            <v>102209</v>
          </cell>
          <cell r="B2210" t="str">
            <v>UPS</v>
          </cell>
        </row>
        <row r="2211">
          <cell r="A2211">
            <v>102210</v>
          </cell>
          <cell r="B2211" t="str">
            <v>IRON RACK</v>
          </cell>
        </row>
        <row r="2212">
          <cell r="A2212">
            <v>102211</v>
          </cell>
          <cell r="B2212" t="str">
            <v>STEEL RACKS</v>
          </cell>
        </row>
        <row r="2213">
          <cell r="A2213">
            <v>102212</v>
          </cell>
          <cell r="B2213" t="str">
            <v>IRON RACKS</v>
          </cell>
        </row>
        <row r="2214">
          <cell r="A2214">
            <v>102213</v>
          </cell>
          <cell r="B2214" t="str">
            <v>IRON RACKS</v>
          </cell>
        </row>
        <row r="2215">
          <cell r="A2215">
            <v>102214</v>
          </cell>
          <cell r="B2215" t="str">
            <v>IORN RACKSDS</v>
          </cell>
        </row>
        <row r="2216">
          <cell r="A2216">
            <v>102215</v>
          </cell>
          <cell r="B2216" t="str">
            <v>IRON RACKS</v>
          </cell>
        </row>
        <row r="2217">
          <cell r="A2217">
            <v>102216</v>
          </cell>
          <cell r="B2217" t="str">
            <v>TABLE</v>
          </cell>
        </row>
        <row r="2218">
          <cell r="A2218">
            <v>102217</v>
          </cell>
          <cell r="B2218" t="str">
            <v>TABLE</v>
          </cell>
        </row>
        <row r="2219">
          <cell r="A2219">
            <v>102218</v>
          </cell>
          <cell r="B2219" t="str">
            <v>TABLE</v>
          </cell>
        </row>
        <row r="2220">
          <cell r="A2220">
            <v>102219</v>
          </cell>
          <cell r="B2220" t="str">
            <v>OSCILLOSCOPE</v>
          </cell>
        </row>
        <row r="2221">
          <cell r="A2221">
            <v>102220</v>
          </cell>
          <cell r="B2221" t="str">
            <v>COLOR PATTERN GENERATOR</v>
          </cell>
        </row>
        <row r="2222">
          <cell r="A2222">
            <v>102221</v>
          </cell>
          <cell r="B2222" t="str">
            <v>COUNTERS WORK SHOP</v>
          </cell>
        </row>
        <row r="2223">
          <cell r="A2223">
            <v>102222</v>
          </cell>
          <cell r="B2223" t="str">
            <v>COUNTERS WORK SHOP</v>
          </cell>
        </row>
        <row r="2224">
          <cell r="A2224">
            <v>102223</v>
          </cell>
          <cell r="B2224" t="str">
            <v>COUNTERS WORK SHOP</v>
          </cell>
        </row>
        <row r="2225">
          <cell r="A2225">
            <v>102224</v>
          </cell>
          <cell r="B2225" t="str">
            <v>STORAGE CABINET</v>
          </cell>
        </row>
        <row r="2226">
          <cell r="A2226">
            <v>102225</v>
          </cell>
          <cell r="B2226" t="str">
            <v>STORAGE CABINET</v>
          </cell>
        </row>
        <row r="2227">
          <cell r="A2227">
            <v>102226</v>
          </cell>
          <cell r="B2227" t="str">
            <v>CHAIRS</v>
          </cell>
        </row>
        <row r="2228">
          <cell r="A2228">
            <v>102227</v>
          </cell>
          <cell r="B2228" t="str">
            <v>CHAIRS</v>
          </cell>
        </row>
        <row r="2229">
          <cell r="A2229">
            <v>102228</v>
          </cell>
          <cell r="B2229" t="str">
            <v>CHAIRS</v>
          </cell>
        </row>
        <row r="2230">
          <cell r="A2230">
            <v>102229</v>
          </cell>
          <cell r="B2230" t="str">
            <v>CHAIRS</v>
          </cell>
        </row>
        <row r="2231">
          <cell r="A2231">
            <v>102230</v>
          </cell>
          <cell r="B2231" t="str">
            <v>CHAIRS</v>
          </cell>
        </row>
        <row r="2232">
          <cell r="A2232">
            <v>102231</v>
          </cell>
          <cell r="B2232" t="str">
            <v>CHAIRS</v>
          </cell>
        </row>
        <row r="2233">
          <cell r="A2233">
            <v>102232</v>
          </cell>
          <cell r="B2233" t="str">
            <v>EXECUTIVE TABLE</v>
          </cell>
        </row>
        <row r="2234">
          <cell r="A2234">
            <v>102233</v>
          </cell>
          <cell r="B2234" t="str">
            <v>EXHAUST FAN</v>
          </cell>
        </row>
        <row r="2235">
          <cell r="A2235">
            <v>102234</v>
          </cell>
          <cell r="B2235" t="str">
            <v>AIR CONDITIONER</v>
          </cell>
        </row>
        <row r="2236">
          <cell r="A2236">
            <v>102235</v>
          </cell>
          <cell r="B2236" t="str">
            <v>STEEL RACKS</v>
          </cell>
        </row>
        <row r="2237">
          <cell r="A2237">
            <v>102236</v>
          </cell>
          <cell r="B2237" t="str">
            <v>CEILING FAN</v>
          </cell>
        </row>
        <row r="2238">
          <cell r="A2238">
            <v>102237</v>
          </cell>
          <cell r="B2238" t="str">
            <v>PEDESTRAL FAN</v>
          </cell>
        </row>
        <row r="2239">
          <cell r="A2239">
            <v>102238</v>
          </cell>
          <cell r="B2239" t="str">
            <v>FAN 1 NO</v>
          </cell>
        </row>
        <row r="2240">
          <cell r="A2240">
            <v>102239</v>
          </cell>
          <cell r="B2240" t="str">
            <v>KODAK CAMERA</v>
          </cell>
        </row>
        <row r="2241">
          <cell r="A2241">
            <v>102240</v>
          </cell>
          <cell r="B2241" t="str">
            <v>SINGLE LINE PHONE</v>
          </cell>
        </row>
        <row r="2242">
          <cell r="A2242">
            <v>102241</v>
          </cell>
          <cell r="B2242" t="str">
            <v>MONITOR WITH CPU</v>
          </cell>
        </row>
        <row r="2243">
          <cell r="A2243">
            <v>102242</v>
          </cell>
          <cell r="B2243" t="str">
            <v>STAFF TABLE</v>
          </cell>
        </row>
        <row r="2244">
          <cell r="A2244">
            <v>102243</v>
          </cell>
          <cell r="B2244" t="str">
            <v>RECEPTION DESK</v>
          </cell>
        </row>
        <row r="2245">
          <cell r="A2245">
            <v>102244</v>
          </cell>
          <cell r="B2245" t="str">
            <v>LOW BACK STAFF CHAIRS</v>
          </cell>
        </row>
        <row r="2246">
          <cell r="A2246">
            <v>102245</v>
          </cell>
          <cell r="B2246" t="str">
            <v>LOW BACK STAFF CHAIRS</v>
          </cell>
        </row>
        <row r="2247">
          <cell r="A2247">
            <v>102246</v>
          </cell>
          <cell r="B2247" t="str">
            <v>LOW BACK STAFF CHAIRS</v>
          </cell>
        </row>
        <row r="2248">
          <cell r="A2248">
            <v>102247</v>
          </cell>
          <cell r="B2248" t="str">
            <v>LOW BACK STAFF CHAIRS</v>
          </cell>
        </row>
        <row r="2249">
          <cell r="A2249">
            <v>102248</v>
          </cell>
          <cell r="B2249" t="str">
            <v>CORNER TABLE</v>
          </cell>
        </row>
        <row r="2250">
          <cell r="A2250">
            <v>102249</v>
          </cell>
          <cell r="B2250" t="str">
            <v>RUNNING COUNTER</v>
          </cell>
        </row>
        <row r="2251">
          <cell r="A2251">
            <v>102250</v>
          </cell>
          <cell r="B2251" t="str">
            <v>GODREK MAKE CASH BOX</v>
          </cell>
        </row>
        <row r="2252">
          <cell r="A2252">
            <v>102251</v>
          </cell>
          <cell r="B2252" t="str">
            <v>MULTITECH MODEM</v>
          </cell>
        </row>
        <row r="2253">
          <cell r="A2253">
            <v>102252</v>
          </cell>
          <cell r="B2253" t="str">
            <v>DESKPRO COMP WITH COL MONITOR</v>
          </cell>
        </row>
        <row r="2254">
          <cell r="A2254">
            <v>102253</v>
          </cell>
          <cell r="B2254" t="str">
            <v>COMPUTER COMPAQ</v>
          </cell>
        </row>
        <row r="2255">
          <cell r="A2255">
            <v>102254</v>
          </cell>
          <cell r="B2255" t="str">
            <v>PEDSTAL FAN</v>
          </cell>
        </row>
        <row r="2256">
          <cell r="A2256">
            <v>102255</v>
          </cell>
          <cell r="B2256" t="str">
            <v>AIR CONDITIONER</v>
          </cell>
        </row>
        <row r="2257">
          <cell r="A2257">
            <v>102256</v>
          </cell>
          <cell r="B2257" t="str">
            <v>AIR CONDITIONER</v>
          </cell>
        </row>
        <row r="2258">
          <cell r="A2258">
            <v>102257</v>
          </cell>
          <cell r="B2258" t="str">
            <v>UPS</v>
          </cell>
        </row>
        <row r="2259">
          <cell r="A2259">
            <v>102258</v>
          </cell>
          <cell r="B2259" t="str">
            <v>CHAIR</v>
          </cell>
        </row>
        <row r="2260">
          <cell r="A2260">
            <v>102259</v>
          </cell>
          <cell r="B2260" t="str">
            <v>CHAIR</v>
          </cell>
        </row>
        <row r="2261">
          <cell r="A2261">
            <v>102260</v>
          </cell>
          <cell r="B2261" t="str">
            <v>PANASONIC FAX MACHINE</v>
          </cell>
        </row>
        <row r="2262">
          <cell r="A2262">
            <v>102261</v>
          </cell>
          <cell r="B2262" t="str">
            <v>CHAIRS</v>
          </cell>
        </row>
        <row r="2263">
          <cell r="A2263">
            <v>102262</v>
          </cell>
          <cell r="B2263" t="str">
            <v>CHAIRS</v>
          </cell>
        </row>
        <row r="2264">
          <cell r="A2264">
            <v>102263</v>
          </cell>
          <cell r="B2264" t="str">
            <v>CHAIRS</v>
          </cell>
        </row>
        <row r="2265">
          <cell r="A2265">
            <v>102264</v>
          </cell>
          <cell r="B2265" t="str">
            <v>CHAIRS</v>
          </cell>
        </row>
        <row r="2266">
          <cell r="A2266">
            <v>102265</v>
          </cell>
          <cell r="B2266" t="str">
            <v>UPS WITH BATTERIES</v>
          </cell>
        </row>
        <row r="2267">
          <cell r="A2267">
            <v>102266</v>
          </cell>
          <cell r="B2267" t="str">
            <v>SG PC/AT-486SX COMPUTER</v>
          </cell>
        </row>
        <row r="2268">
          <cell r="A2268">
            <v>102267</v>
          </cell>
          <cell r="B2268" t="str">
            <v>PANASONIC PRINTER</v>
          </cell>
        </row>
        <row r="2269">
          <cell r="A2269">
            <v>102268</v>
          </cell>
          <cell r="B2269" t="str">
            <v>AREA MANAGER DESK</v>
          </cell>
        </row>
        <row r="2270">
          <cell r="A2270">
            <v>102269</v>
          </cell>
          <cell r="B2270" t="str">
            <v>STAFF TABLE</v>
          </cell>
        </row>
        <row r="2271">
          <cell r="A2271">
            <v>102270</v>
          </cell>
          <cell r="B2271" t="str">
            <v>STAFF TABLE</v>
          </cell>
        </row>
        <row r="2272">
          <cell r="A2272">
            <v>102271</v>
          </cell>
          <cell r="B2272" t="str">
            <v>SIDE UNIT FOR MANAGER</v>
          </cell>
        </row>
        <row r="2273">
          <cell r="A2273">
            <v>102272</v>
          </cell>
          <cell r="B2273" t="str">
            <v>THREE SEATER SOFA</v>
          </cell>
        </row>
        <row r="2274">
          <cell r="A2274">
            <v>102273</v>
          </cell>
          <cell r="B2274" t="str">
            <v>THREE SEATER SOFA</v>
          </cell>
        </row>
        <row r="2275">
          <cell r="A2275">
            <v>102274</v>
          </cell>
          <cell r="B2275" t="str">
            <v>CHAIR-LOW BACK</v>
          </cell>
        </row>
        <row r="2276">
          <cell r="A2276">
            <v>102275</v>
          </cell>
          <cell r="B2276" t="str">
            <v>CHAIR-LOW BACK</v>
          </cell>
        </row>
        <row r="2277">
          <cell r="A2277">
            <v>102276</v>
          </cell>
          <cell r="B2277" t="str">
            <v>CHAIR-LOW BACK</v>
          </cell>
        </row>
        <row r="2278">
          <cell r="A2278">
            <v>102277</v>
          </cell>
          <cell r="B2278" t="str">
            <v>CHAIR-LOW BACK</v>
          </cell>
        </row>
        <row r="2279">
          <cell r="A2279">
            <v>102278</v>
          </cell>
          <cell r="B2279" t="str">
            <v>CHAIR-LOW BACK</v>
          </cell>
        </row>
        <row r="2280">
          <cell r="A2280">
            <v>102279</v>
          </cell>
          <cell r="B2280" t="str">
            <v>CHAIR-LOW BACK</v>
          </cell>
        </row>
        <row r="2281">
          <cell r="A2281">
            <v>102280</v>
          </cell>
          <cell r="B2281" t="str">
            <v>CORNER TABLE</v>
          </cell>
        </row>
        <row r="2282">
          <cell r="A2282">
            <v>102281</v>
          </cell>
          <cell r="B2282" t="str">
            <v>CORNER TABLE</v>
          </cell>
        </row>
        <row r="2283">
          <cell r="A2283">
            <v>102282</v>
          </cell>
          <cell r="B2283" t="str">
            <v>CENTRE TABLE</v>
          </cell>
        </row>
        <row r="2284">
          <cell r="A2284">
            <v>102283</v>
          </cell>
          <cell r="B2284" t="str">
            <v>PHOTO COPIER</v>
          </cell>
        </row>
        <row r="2285">
          <cell r="A2285">
            <v>102284</v>
          </cell>
          <cell r="B2285" t="str">
            <v>AQUAGUARD</v>
          </cell>
        </row>
        <row r="2286">
          <cell r="A2286">
            <v>102285</v>
          </cell>
          <cell r="B2286" t="str">
            <v>FIRE EXTINGUISHER 2KG</v>
          </cell>
        </row>
        <row r="2287">
          <cell r="A2287">
            <v>102286</v>
          </cell>
          <cell r="B2287" t="str">
            <v>CHAIR-LOW BACK</v>
          </cell>
        </row>
        <row r="2288">
          <cell r="A2288">
            <v>102287</v>
          </cell>
          <cell r="B2288" t="str">
            <v>CHAIR-LOW BACK</v>
          </cell>
        </row>
        <row r="2289">
          <cell r="A2289">
            <v>102288</v>
          </cell>
          <cell r="B2289" t="str">
            <v>STAFF TABLE</v>
          </cell>
        </row>
        <row r="2290">
          <cell r="A2290">
            <v>102289</v>
          </cell>
          <cell r="B2290" t="str">
            <v>STAFF TABLE</v>
          </cell>
        </row>
        <row r="2291">
          <cell r="A2291">
            <v>102290</v>
          </cell>
          <cell r="B2291" t="str">
            <v>VIDEOCON REFRIGRATOR</v>
          </cell>
        </row>
        <row r="2292">
          <cell r="A2292">
            <v>102291</v>
          </cell>
          <cell r="B2292" t="str">
            <v>HP DESKJET</v>
          </cell>
        </row>
        <row r="2293">
          <cell r="A2293">
            <v>102292</v>
          </cell>
          <cell r="B2293" t="str">
            <v>STABLIZER</v>
          </cell>
        </row>
        <row r="2294">
          <cell r="A2294">
            <v>102293</v>
          </cell>
          <cell r="B2294" t="str">
            <v>STABLIZER</v>
          </cell>
        </row>
        <row r="2295">
          <cell r="A2295">
            <v>102294</v>
          </cell>
          <cell r="B2295" t="str">
            <v>STABLIZER</v>
          </cell>
        </row>
        <row r="2296">
          <cell r="A2296">
            <v>102295</v>
          </cell>
          <cell r="B2296" t="str">
            <v>DIESEL GENERATOR</v>
          </cell>
        </row>
        <row r="2297">
          <cell r="A2297">
            <v>102296</v>
          </cell>
          <cell r="B2297" t="str">
            <v>INSTALLATION OF VSAT B.NO.406</v>
          </cell>
        </row>
        <row r="2298">
          <cell r="A2298">
            <v>102297</v>
          </cell>
          <cell r="B2298" t="str">
            <v>KXP 3696 PRINTER</v>
          </cell>
        </row>
        <row r="2299">
          <cell r="A2299">
            <v>102298</v>
          </cell>
          <cell r="B2299" t="str">
            <v>PEDSTAL FAN</v>
          </cell>
        </row>
        <row r="2300">
          <cell r="A2300">
            <v>102299</v>
          </cell>
          <cell r="B2300" t="str">
            <v>PEDESTAL FAN</v>
          </cell>
        </row>
        <row r="2301">
          <cell r="A2301">
            <v>102300</v>
          </cell>
          <cell r="B2301" t="str">
            <v>GD-90 CELLULAR</v>
          </cell>
        </row>
        <row r="2302">
          <cell r="A2302">
            <v>102301</v>
          </cell>
          <cell r="B2302" t="str">
            <v>CELL PHONE</v>
          </cell>
        </row>
        <row r="2303">
          <cell r="A2303">
            <v>102302</v>
          </cell>
          <cell r="B2303" t="str">
            <v>SINGLE LINE TELEPHONE</v>
          </cell>
        </row>
        <row r="2304">
          <cell r="A2304">
            <v>102303</v>
          </cell>
          <cell r="B2304" t="str">
            <v>MODULAR  CABINET</v>
          </cell>
        </row>
        <row r="2305">
          <cell r="A2305">
            <v>102304</v>
          </cell>
          <cell r="B2305" t="str">
            <v>COLOR PATTERN GENERATOR</v>
          </cell>
        </row>
        <row r="2306">
          <cell r="A2306">
            <v>102305</v>
          </cell>
          <cell r="B2306" t="str">
            <v>AIR CONDITIONER</v>
          </cell>
        </row>
        <row r="2307">
          <cell r="A2307">
            <v>102306</v>
          </cell>
          <cell r="B2307" t="str">
            <v>PORTABLE AIR BLOWER</v>
          </cell>
        </row>
        <row r="2308">
          <cell r="A2308">
            <v>102307</v>
          </cell>
          <cell r="B2308" t="str">
            <v>POWER SUPPLY REGULATED</v>
          </cell>
        </row>
        <row r="2309">
          <cell r="A2309">
            <v>102308</v>
          </cell>
          <cell r="B2309" t="str">
            <v>OSCILLOSCOPE</v>
          </cell>
        </row>
        <row r="2310">
          <cell r="A2310">
            <v>102309</v>
          </cell>
          <cell r="B2310" t="str">
            <v>COLOR PATTERN GENERATOR</v>
          </cell>
        </row>
        <row r="2311">
          <cell r="A2311">
            <v>102310</v>
          </cell>
          <cell r="B2311" t="str">
            <v>MULTIFUNCTION GENERATOR</v>
          </cell>
        </row>
        <row r="2312">
          <cell r="A2312">
            <v>102311</v>
          </cell>
          <cell r="B2312" t="str">
            <v>STAFF TABLE</v>
          </cell>
        </row>
        <row r="2313">
          <cell r="A2313">
            <v>102312</v>
          </cell>
          <cell r="B2313" t="str">
            <v>STAFF TABLE</v>
          </cell>
        </row>
        <row r="2314">
          <cell r="A2314">
            <v>102313</v>
          </cell>
          <cell r="B2314" t="str">
            <v>STAFF TABLE</v>
          </cell>
        </row>
        <row r="2315">
          <cell r="A2315">
            <v>102314</v>
          </cell>
          <cell r="B2315" t="str">
            <v>WORK STATION</v>
          </cell>
        </row>
        <row r="2316">
          <cell r="A2316">
            <v>102315</v>
          </cell>
          <cell r="B2316" t="str">
            <v>WORK STATION</v>
          </cell>
        </row>
        <row r="2317">
          <cell r="A2317">
            <v>102316</v>
          </cell>
          <cell r="B2317" t="str">
            <v>CHAIR-LOW BACK</v>
          </cell>
        </row>
        <row r="2318">
          <cell r="A2318">
            <v>102317</v>
          </cell>
          <cell r="B2318" t="str">
            <v>CHAIR-LOW BACK</v>
          </cell>
        </row>
        <row r="2319">
          <cell r="A2319">
            <v>102318</v>
          </cell>
          <cell r="B2319" t="str">
            <v>CHAIR-LOW BACK</v>
          </cell>
        </row>
        <row r="2320">
          <cell r="A2320">
            <v>102319</v>
          </cell>
          <cell r="B2320" t="str">
            <v>CHAIR-LOW BACK</v>
          </cell>
        </row>
        <row r="2321">
          <cell r="A2321">
            <v>102320</v>
          </cell>
          <cell r="B2321" t="str">
            <v>CHAIR-LOW BACK</v>
          </cell>
        </row>
        <row r="2322">
          <cell r="A2322">
            <v>102321</v>
          </cell>
          <cell r="B2322" t="str">
            <v>CHAIR-LOW BACK</v>
          </cell>
        </row>
        <row r="2323">
          <cell r="A2323">
            <v>102322</v>
          </cell>
          <cell r="B2323" t="str">
            <v>CORNER TABLE</v>
          </cell>
        </row>
        <row r="2324">
          <cell r="A2324">
            <v>102323</v>
          </cell>
          <cell r="B2324" t="str">
            <v>RUNNING COUNTER</v>
          </cell>
        </row>
        <row r="2325">
          <cell r="A2325">
            <v>102324</v>
          </cell>
          <cell r="B2325" t="str">
            <v>FIRE EXTINGUISHER 5KG</v>
          </cell>
        </row>
        <row r="2326">
          <cell r="A2326">
            <v>102325</v>
          </cell>
          <cell r="B2326" t="str">
            <v>PAGERS(MR SHUBENDRA)-DEL</v>
          </cell>
        </row>
        <row r="2327">
          <cell r="A2327">
            <v>102326</v>
          </cell>
          <cell r="B2327" t="str">
            <v>PAGERS(MR HIMANSHU)-DEL</v>
          </cell>
        </row>
        <row r="2328">
          <cell r="A2328">
            <v>102327</v>
          </cell>
          <cell r="B2328" t="str">
            <v>ONE WALL FAN</v>
          </cell>
        </row>
        <row r="2329">
          <cell r="A2329">
            <v>102328</v>
          </cell>
          <cell r="B2329" t="str">
            <v>KODAK CAMERA</v>
          </cell>
        </row>
        <row r="2330">
          <cell r="A2330">
            <v>102329</v>
          </cell>
          <cell r="B2330" t="str">
            <v>PEDSTAL FAN</v>
          </cell>
        </row>
        <row r="2331">
          <cell r="A2331">
            <v>102330</v>
          </cell>
          <cell r="B2331" t="str">
            <v>PC WITH MONITOR IBM</v>
          </cell>
        </row>
        <row r="2332">
          <cell r="A2332">
            <v>102331</v>
          </cell>
          <cell r="B2332" t="str">
            <v>JC TOOL KIT ?</v>
          </cell>
        </row>
        <row r="2333">
          <cell r="A2333">
            <v>102332</v>
          </cell>
          <cell r="B2333" t="str">
            <v>SR VANS-MEI UP 32 AD 8687</v>
          </cell>
        </row>
        <row r="2334">
          <cell r="A2334">
            <v>102333</v>
          </cell>
          <cell r="B2334" t="str">
            <v>STORAGE UNIT WOODEN</v>
          </cell>
        </row>
        <row r="2335">
          <cell r="A2335">
            <v>102334</v>
          </cell>
          <cell r="B2335" t="str">
            <v>STORAGE UNIT WOODEN</v>
          </cell>
        </row>
        <row r="2336">
          <cell r="A2336">
            <v>102335</v>
          </cell>
          <cell r="B2336" t="str">
            <v>COMPUTER COMPAQ</v>
          </cell>
        </row>
        <row r="2337">
          <cell r="A2337">
            <v>102336</v>
          </cell>
          <cell r="B2337" t="str">
            <v>PRINTER (PANASONIC)</v>
          </cell>
        </row>
        <row r="2338">
          <cell r="A2338">
            <v>102337</v>
          </cell>
          <cell r="B2338" t="str">
            <v>UPS</v>
          </cell>
        </row>
        <row r="2339">
          <cell r="A2339">
            <v>102338</v>
          </cell>
          <cell r="B2339" t="str">
            <v>UPS</v>
          </cell>
        </row>
        <row r="2340">
          <cell r="A2340">
            <v>102339</v>
          </cell>
          <cell r="B2340" t="str">
            <v>WORK STATION</v>
          </cell>
        </row>
        <row r="2341">
          <cell r="A2341">
            <v>102340</v>
          </cell>
          <cell r="B2341" t="str">
            <v>WORK STATION</v>
          </cell>
        </row>
        <row r="2342">
          <cell r="A2342">
            <v>102341</v>
          </cell>
          <cell r="B2342" t="str">
            <v>WORK STATION</v>
          </cell>
        </row>
        <row r="2343">
          <cell r="A2343">
            <v>102342</v>
          </cell>
          <cell r="B2343" t="str">
            <v>WORK STATION</v>
          </cell>
        </row>
        <row r="2344">
          <cell r="A2344">
            <v>102343</v>
          </cell>
          <cell r="B2344" t="str">
            <v>CASH BOX</v>
          </cell>
        </row>
        <row r="2345">
          <cell r="A2345">
            <v>102344</v>
          </cell>
          <cell r="B2345" t="str">
            <v>STORAGE UNITS</v>
          </cell>
        </row>
        <row r="2346">
          <cell r="A2346">
            <v>102345</v>
          </cell>
          <cell r="B2346" t="str">
            <v>STORAGE UNITS</v>
          </cell>
        </row>
        <row r="2347">
          <cell r="A2347">
            <v>102346</v>
          </cell>
          <cell r="B2347" t="str">
            <v>STORAGE UNITS</v>
          </cell>
        </row>
        <row r="2348">
          <cell r="A2348">
            <v>102347</v>
          </cell>
          <cell r="B2348" t="str">
            <v>STORAGE UNITS</v>
          </cell>
        </row>
        <row r="2349">
          <cell r="A2349">
            <v>102348</v>
          </cell>
          <cell r="B2349" t="str">
            <v>CHAIRS</v>
          </cell>
        </row>
        <row r="2350">
          <cell r="A2350">
            <v>102349</v>
          </cell>
          <cell r="B2350" t="str">
            <v>CHAIRS</v>
          </cell>
        </row>
        <row r="2351">
          <cell r="A2351">
            <v>102350</v>
          </cell>
          <cell r="B2351" t="str">
            <v>CHAIRS</v>
          </cell>
        </row>
        <row r="2352">
          <cell r="A2352">
            <v>102351</v>
          </cell>
          <cell r="B2352" t="str">
            <v>CHAIRS</v>
          </cell>
        </row>
        <row r="2353">
          <cell r="A2353">
            <v>102352</v>
          </cell>
          <cell r="B2353" t="str">
            <v>CHAIRS</v>
          </cell>
        </row>
        <row r="2354">
          <cell r="A2354">
            <v>102353</v>
          </cell>
          <cell r="B2354" t="str">
            <v>CHAIRS</v>
          </cell>
        </row>
        <row r="2355">
          <cell r="A2355">
            <v>102354</v>
          </cell>
          <cell r="B2355" t="str">
            <v>CHAIRS</v>
          </cell>
        </row>
        <row r="2356">
          <cell r="A2356">
            <v>102355</v>
          </cell>
          <cell r="B2356" t="str">
            <v>CHAIRS</v>
          </cell>
        </row>
        <row r="2357">
          <cell r="A2357">
            <v>102356</v>
          </cell>
          <cell r="B2357" t="str">
            <v>EXECUTIVE CHAIR</v>
          </cell>
        </row>
        <row r="2358">
          <cell r="A2358">
            <v>102357</v>
          </cell>
          <cell r="B2358" t="str">
            <v>WORK STATION</v>
          </cell>
        </row>
        <row r="2359">
          <cell r="A2359">
            <v>102358</v>
          </cell>
          <cell r="B2359" t="str">
            <v>WORK STATION</v>
          </cell>
        </row>
        <row r="2360">
          <cell r="A2360">
            <v>102359</v>
          </cell>
          <cell r="B2360" t="str">
            <v>CVT</v>
          </cell>
        </row>
        <row r="2361">
          <cell r="A2361">
            <v>102360</v>
          </cell>
          <cell r="B2361" t="str">
            <v>TELEPHONE 7055</v>
          </cell>
        </row>
        <row r="2362">
          <cell r="A2362">
            <v>102361</v>
          </cell>
          <cell r="B2362" t="str">
            <v>BATTERIES FOR CHD                  1</v>
          </cell>
        </row>
        <row r="2363">
          <cell r="A2363">
            <v>102362</v>
          </cell>
          <cell r="B2363" t="str">
            <v>PC WITH MONITOR</v>
          </cell>
        </row>
        <row r="2364">
          <cell r="A2364">
            <v>102363</v>
          </cell>
          <cell r="B2364" t="str">
            <v>PC WITH MONITOR</v>
          </cell>
        </row>
        <row r="2365">
          <cell r="A2365">
            <v>102364</v>
          </cell>
          <cell r="B2365" t="str">
            <v>BATTERIES</v>
          </cell>
        </row>
        <row r="2366">
          <cell r="A2366">
            <v>102365</v>
          </cell>
          <cell r="B2366" t="str">
            <v>MODUMS</v>
          </cell>
        </row>
        <row r="2367">
          <cell r="A2367">
            <v>102366</v>
          </cell>
          <cell r="B2367" t="str">
            <v>UPS FOR 3EM</v>
          </cell>
        </row>
        <row r="2368">
          <cell r="A2368">
            <v>102367</v>
          </cell>
          <cell r="B2368" t="str">
            <v>PRINTER (PANASONIC)</v>
          </cell>
        </row>
        <row r="2369">
          <cell r="A2369">
            <v>102368</v>
          </cell>
          <cell r="B2369" t="str">
            <v>EXECUTIVE TABLE</v>
          </cell>
        </row>
        <row r="2370">
          <cell r="A2370">
            <v>102369</v>
          </cell>
          <cell r="B2370" t="str">
            <v>CEASEFIRE</v>
          </cell>
        </row>
        <row r="2371">
          <cell r="A2371">
            <v>102370</v>
          </cell>
          <cell r="B2371" t="str">
            <v>CEASEFIRE</v>
          </cell>
        </row>
        <row r="2372">
          <cell r="A2372">
            <v>102371</v>
          </cell>
          <cell r="B2372" t="str">
            <v>CEASEFIRE</v>
          </cell>
        </row>
        <row r="2373">
          <cell r="A2373">
            <v>102372</v>
          </cell>
          <cell r="B2373" t="str">
            <v>CEASEFIRE</v>
          </cell>
        </row>
        <row r="2374">
          <cell r="A2374">
            <v>102373</v>
          </cell>
          <cell r="B2374" t="str">
            <v>CEASEFIRE</v>
          </cell>
        </row>
        <row r="2375">
          <cell r="A2375">
            <v>102374</v>
          </cell>
          <cell r="B2375" t="str">
            <v>CEASEFIRE</v>
          </cell>
        </row>
        <row r="2376">
          <cell r="A2376">
            <v>102375</v>
          </cell>
          <cell r="B2376" t="str">
            <v>CHAIRS</v>
          </cell>
        </row>
        <row r="2377">
          <cell r="A2377">
            <v>102376</v>
          </cell>
          <cell r="B2377" t="str">
            <v>CHAIRS</v>
          </cell>
        </row>
        <row r="2378">
          <cell r="A2378">
            <v>102377</v>
          </cell>
          <cell r="B2378" t="str">
            <v>EXECUTIVE TABLE</v>
          </cell>
        </row>
        <row r="2379">
          <cell r="A2379">
            <v>102378</v>
          </cell>
          <cell r="B2379" t="str">
            <v>CEASE FIRE</v>
          </cell>
        </row>
        <row r="2380">
          <cell r="A2380">
            <v>102379</v>
          </cell>
          <cell r="B2380" t="str">
            <v>CEASE FIRE</v>
          </cell>
        </row>
        <row r="2381">
          <cell r="A2381">
            <v>102380</v>
          </cell>
          <cell r="B2381" t="str">
            <v>CEASE FIRE</v>
          </cell>
        </row>
        <row r="2382">
          <cell r="A2382">
            <v>102381</v>
          </cell>
          <cell r="B2382" t="str">
            <v>WORKSTATION</v>
          </cell>
        </row>
        <row r="2383">
          <cell r="A2383">
            <v>102382</v>
          </cell>
          <cell r="B2383" t="str">
            <v>STORAGE UNIT</v>
          </cell>
        </row>
        <row r="2384">
          <cell r="A2384">
            <v>102383</v>
          </cell>
          <cell r="B2384" t="str">
            <v>GEN SET-TSUDA</v>
          </cell>
        </row>
        <row r="2385">
          <cell r="A2385">
            <v>102384</v>
          </cell>
          <cell r="B2385" t="str">
            <v>UPS FOR 3EM</v>
          </cell>
        </row>
        <row r="2386">
          <cell r="A2386">
            <v>102385</v>
          </cell>
          <cell r="B2386" t="str">
            <v>STORAGE UNIT WOODEN</v>
          </cell>
        </row>
        <row r="2387">
          <cell r="A2387">
            <v>102386</v>
          </cell>
          <cell r="B2387" t="str">
            <v>STORAGE UNIT WOODEN</v>
          </cell>
        </row>
        <row r="2388">
          <cell r="A2388">
            <v>102387</v>
          </cell>
          <cell r="B2388" t="str">
            <v>STORAGE UNIT WOODEN</v>
          </cell>
        </row>
        <row r="2389">
          <cell r="A2389">
            <v>102388</v>
          </cell>
          <cell r="B2389" t="str">
            <v>STORAGE UNIT WOODEN</v>
          </cell>
        </row>
        <row r="2390">
          <cell r="A2390">
            <v>102389</v>
          </cell>
          <cell r="B2390" t="str">
            <v>STORAGE UNIT WOODEN</v>
          </cell>
        </row>
        <row r="2391">
          <cell r="A2391">
            <v>102390</v>
          </cell>
          <cell r="B2391" t="str">
            <v>COMPUTER</v>
          </cell>
        </row>
        <row r="2392">
          <cell r="A2392">
            <v>102391</v>
          </cell>
          <cell r="B2392" t="str">
            <v>COMPUTER</v>
          </cell>
        </row>
        <row r="2393">
          <cell r="A2393">
            <v>102392</v>
          </cell>
          <cell r="B2393" t="str">
            <v>WORK STATION</v>
          </cell>
        </row>
        <row r="2394">
          <cell r="A2394">
            <v>102393</v>
          </cell>
          <cell r="B2394" t="str">
            <v>PHOTOCOPIER</v>
          </cell>
        </row>
        <row r="2395">
          <cell r="A2395">
            <v>102394</v>
          </cell>
          <cell r="B2395" t="str">
            <v>CONFERENCE TABLE</v>
          </cell>
        </row>
        <row r="2396">
          <cell r="A2396">
            <v>102395</v>
          </cell>
          <cell r="B2396" t="str">
            <v>RECEPTION COUNTER</v>
          </cell>
        </row>
        <row r="2397">
          <cell r="A2397">
            <v>102396</v>
          </cell>
          <cell r="B2397" t="str">
            <v>STORAGE UNITS</v>
          </cell>
        </row>
        <row r="2398">
          <cell r="A2398">
            <v>102397</v>
          </cell>
          <cell r="B2398" t="str">
            <v>STORAGE UNITS</v>
          </cell>
        </row>
        <row r="2399">
          <cell r="A2399">
            <v>102398</v>
          </cell>
          <cell r="B2399" t="str">
            <v>STORAGE UNITS</v>
          </cell>
        </row>
        <row r="2400">
          <cell r="A2400">
            <v>102399</v>
          </cell>
          <cell r="B2400" t="str">
            <v>STORAGE UNITS</v>
          </cell>
        </row>
        <row r="2401">
          <cell r="A2401">
            <v>102400</v>
          </cell>
          <cell r="B2401" t="str">
            <v>STORAGE UNITS</v>
          </cell>
        </row>
        <row r="2402">
          <cell r="A2402">
            <v>102401</v>
          </cell>
          <cell r="B2402" t="str">
            <v>STORAGE UNITS</v>
          </cell>
        </row>
        <row r="2403">
          <cell r="A2403">
            <v>102402</v>
          </cell>
          <cell r="B2403" t="str">
            <v>DIESEL POWER GENERATOR</v>
          </cell>
        </row>
        <row r="2404">
          <cell r="A2404">
            <v>102403</v>
          </cell>
          <cell r="B2404" t="str">
            <v>CHAIR</v>
          </cell>
        </row>
        <row r="2405">
          <cell r="A2405">
            <v>102404</v>
          </cell>
          <cell r="B2405" t="str">
            <v>CHAIR</v>
          </cell>
        </row>
        <row r="2406">
          <cell r="A2406">
            <v>102405</v>
          </cell>
          <cell r="B2406" t="str">
            <v>CHAIR</v>
          </cell>
        </row>
        <row r="2407">
          <cell r="A2407">
            <v>102406</v>
          </cell>
          <cell r="B2407" t="str">
            <v>CHAIR</v>
          </cell>
        </row>
        <row r="2408">
          <cell r="A2408">
            <v>102407</v>
          </cell>
          <cell r="B2408" t="str">
            <v>CHAIR</v>
          </cell>
        </row>
        <row r="2409">
          <cell r="A2409">
            <v>102408</v>
          </cell>
          <cell r="B2409" t="str">
            <v>CHAIR</v>
          </cell>
        </row>
        <row r="2410">
          <cell r="A2410">
            <v>102409</v>
          </cell>
          <cell r="B2410" t="str">
            <v>CHAIR</v>
          </cell>
        </row>
        <row r="2411">
          <cell r="A2411">
            <v>102410</v>
          </cell>
          <cell r="B2411" t="str">
            <v>CHAIR</v>
          </cell>
        </row>
        <row r="2412">
          <cell r="A2412">
            <v>102411</v>
          </cell>
          <cell r="B2412" t="str">
            <v>CHAIR</v>
          </cell>
        </row>
        <row r="2413">
          <cell r="A2413">
            <v>102412</v>
          </cell>
          <cell r="B2413" t="str">
            <v>CHAIR</v>
          </cell>
        </row>
        <row r="2414">
          <cell r="A2414">
            <v>102413</v>
          </cell>
          <cell r="B2414" t="str">
            <v>CHAIR</v>
          </cell>
        </row>
        <row r="2415">
          <cell r="A2415">
            <v>102414</v>
          </cell>
          <cell r="B2415" t="str">
            <v>CHAIR</v>
          </cell>
        </row>
        <row r="2416">
          <cell r="A2416">
            <v>102415</v>
          </cell>
          <cell r="B2416" t="str">
            <v>CHAIR</v>
          </cell>
        </row>
        <row r="2417">
          <cell r="A2417">
            <v>102416</v>
          </cell>
          <cell r="B2417" t="str">
            <v>CHAIR</v>
          </cell>
        </row>
        <row r="2418">
          <cell r="A2418">
            <v>102417</v>
          </cell>
          <cell r="B2418" t="str">
            <v>CHAIR</v>
          </cell>
        </row>
        <row r="2419">
          <cell r="A2419">
            <v>102418</v>
          </cell>
          <cell r="B2419" t="str">
            <v>CHAIR</v>
          </cell>
        </row>
        <row r="2420">
          <cell r="A2420">
            <v>102419</v>
          </cell>
          <cell r="B2420" t="str">
            <v>CHAIR</v>
          </cell>
        </row>
        <row r="2421">
          <cell r="A2421">
            <v>102420</v>
          </cell>
          <cell r="B2421" t="str">
            <v>CHAIR</v>
          </cell>
        </row>
        <row r="2422">
          <cell r="A2422">
            <v>102421</v>
          </cell>
          <cell r="B2422" t="str">
            <v>CHAIR</v>
          </cell>
        </row>
        <row r="2423">
          <cell r="A2423">
            <v>102422</v>
          </cell>
          <cell r="B2423" t="str">
            <v>CHAIR</v>
          </cell>
        </row>
        <row r="2424">
          <cell r="A2424">
            <v>102423</v>
          </cell>
          <cell r="B2424" t="str">
            <v>CHAIR</v>
          </cell>
        </row>
        <row r="2425">
          <cell r="A2425">
            <v>102424</v>
          </cell>
          <cell r="B2425" t="str">
            <v>CHAIR</v>
          </cell>
        </row>
        <row r="2426">
          <cell r="A2426">
            <v>102425</v>
          </cell>
          <cell r="B2426" t="str">
            <v>SOFA IN CLOTH UPHOLSTERY</v>
          </cell>
        </row>
        <row r="2427">
          <cell r="A2427">
            <v>102426</v>
          </cell>
          <cell r="B2427" t="str">
            <v>SOFA IN CLOTH UPHOLSTERY</v>
          </cell>
        </row>
        <row r="2428">
          <cell r="A2428">
            <v>102427</v>
          </cell>
          <cell r="B2428" t="str">
            <v>SOFA IN CLOTH UPHOLSTERY</v>
          </cell>
        </row>
        <row r="2429">
          <cell r="A2429">
            <v>102428</v>
          </cell>
          <cell r="B2429" t="str">
            <v>SOFA IN CLOTH UPHOLSTERY</v>
          </cell>
        </row>
        <row r="2430">
          <cell r="A2430">
            <v>102429</v>
          </cell>
          <cell r="B2430" t="str">
            <v>COFFEE TABLE</v>
          </cell>
        </row>
        <row r="2431">
          <cell r="A2431">
            <v>102430</v>
          </cell>
          <cell r="B2431" t="str">
            <v>COFFEE TABLE</v>
          </cell>
        </row>
        <row r="2432">
          <cell r="A2432">
            <v>102431</v>
          </cell>
          <cell r="B2432" t="str">
            <v>WORK STATION</v>
          </cell>
        </row>
        <row r="2433">
          <cell r="A2433">
            <v>102432</v>
          </cell>
          <cell r="B2433" t="str">
            <v>WORK STATION</v>
          </cell>
        </row>
        <row r="2434">
          <cell r="A2434">
            <v>102433</v>
          </cell>
          <cell r="B2434" t="str">
            <v>WORK STATION</v>
          </cell>
        </row>
        <row r="2435">
          <cell r="A2435">
            <v>102434</v>
          </cell>
          <cell r="B2435" t="str">
            <v>WORK STATION</v>
          </cell>
        </row>
        <row r="2436">
          <cell r="A2436">
            <v>102435</v>
          </cell>
          <cell r="B2436" t="str">
            <v>WORK STATION</v>
          </cell>
        </row>
        <row r="2437">
          <cell r="A2437">
            <v>102436</v>
          </cell>
          <cell r="B2437" t="str">
            <v>MEETING TABLE</v>
          </cell>
        </row>
        <row r="2438">
          <cell r="A2438">
            <v>102437</v>
          </cell>
          <cell r="B2438" t="str">
            <v>AIR CONDITIONER</v>
          </cell>
        </row>
        <row r="2439">
          <cell r="A2439">
            <v>102438</v>
          </cell>
          <cell r="B2439" t="str">
            <v>AIR CONDITIONER</v>
          </cell>
        </row>
        <row r="2440">
          <cell r="A2440">
            <v>102439</v>
          </cell>
          <cell r="B2440" t="str">
            <v>AIR CONDITIONER</v>
          </cell>
        </row>
        <row r="2441">
          <cell r="A2441">
            <v>102440</v>
          </cell>
          <cell r="B2441" t="str">
            <v>AIR CONDITIONER</v>
          </cell>
        </row>
        <row r="2442">
          <cell r="A2442">
            <v>102441</v>
          </cell>
          <cell r="B2442" t="str">
            <v>AIR CONDITIONER</v>
          </cell>
        </row>
        <row r="2443">
          <cell r="A2443">
            <v>102442</v>
          </cell>
          <cell r="B2443" t="str">
            <v>AIR CONDITIONER</v>
          </cell>
        </row>
        <row r="2444">
          <cell r="A2444">
            <v>102443</v>
          </cell>
          <cell r="B2444" t="str">
            <v>AIR CONDITIONER</v>
          </cell>
        </row>
        <row r="2445">
          <cell r="A2445">
            <v>102444</v>
          </cell>
          <cell r="B2445" t="str">
            <v>AIR CONDITIONER</v>
          </cell>
        </row>
        <row r="2446">
          <cell r="A2446">
            <v>102445</v>
          </cell>
          <cell r="B2446" t="str">
            <v>AQUAGUARD</v>
          </cell>
        </row>
        <row r="2447">
          <cell r="A2447">
            <v>102446</v>
          </cell>
          <cell r="B2447" t="str">
            <v>CEASEFIRE</v>
          </cell>
        </row>
        <row r="2448">
          <cell r="A2448">
            <v>102447</v>
          </cell>
          <cell r="B2448" t="str">
            <v>CEASEFIRE</v>
          </cell>
        </row>
        <row r="2449">
          <cell r="A2449">
            <v>102448</v>
          </cell>
          <cell r="B2449" t="str">
            <v>CEASEFIRE</v>
          </cell>
        </row>
        <row r="2450">
          <cell r="A2450">
            <v>102449</v>
          </cell>
          <cell r="B2450" t="str">
            <v>CEASEFIRE</v>
          </cell>
        </row>
        <row r="2451">
          <cell r="A2451">
            <v>102450</v>
          </cell>
          <cell r="B2451" t="str">
            <v>CEASEFIRE</v>
          </cell>
        </row>
        <row r="2452">
          <cell r="A2452">
            <v>102451</v>
          </cell>
          <cell r="B2452" t="str">
            <v>CEASEFIRE</v>
          </cell>
        </row>
        <row r="2453">
          <cell r="A2453">
            <v>102452</v>
          </cell>
          <cell r="B2453" t="str">
            <v>TV STAND</v>
          </cell>
        </row>
        <row r="2454">
          <cell r="A2454">
            <v>102453</v>
          </cell>
          <cell r="B2454" t="str">
            <v>PLASTIC CHAIR</v>
          </cell>
        </row>
        <row r="2455">
          <cell r="A2455">
            <v>102454</v>
          </cell>
          <cell r="B2455" t="str">
            <v>PLASTIC CHAIR</v>
          </cell>
        </row>
        <row r="2456">
          <cell r="A2456">
            <v>102455</v>
          </cell>
          <cell r="B2456" t="str">
            <v>PLASTIC CHAIR</v>
          </cell>
        </row>
        <row r="2457">
          <cell r="A2457">
            <v>102456</v>
          </cell>
          <cell r="B2457" t="str">
            <v>CHAIRS</v>
          </cell>
        </row>
        <row r="2458">
          <cell r="A2458">
            <v>102457</v>
          </cell>
          <cell r="B2458" t="str">
            <v>CHAIRS</v>
          </cell>
        </row>
        <row r="2459">
          <cell r="A2459">
            <v>102458</v>
          </cell>
          <cell r="B2459" t="str">
            <v>CHAIRS</v>
          </cell>
        </row>
        <row r="2460">
          <cell r="A2460">
            <v>102459</v>
          </cell>
          <cell r="B2460" t="str">
            <v>CHAIRS</v>
          </cell>
        </row>
        <row r="2461">
          <cell r="A2461">
            <v>102460</v>
          </cell>
          <cell r="B2461" t="str">
            <v>CHAIRS</v>
          </cell>
        </row>
        <row r="2462">
          <cell r="A2462">
            <v>102461</v>
          </cell>
          <cell r="B2462" t="str">
            <v>CHAIRS</v>
          </cell>
        </row>
        <row r="2463">
          <cell r="A2463">
            <v>102462</v>
          </cell>
          <cell r="B2463" t="str">
            <v>CHAIRS</v>
          </cell>
        </row>
        <row r="2464">
          <cell r="A2464">
            <v>102463</v>
          </cell>
          <cell r="B2464" t="str">
            <v>CHAIRS</v>
          </cell>
        </row>
        <row r="2465">
          <cell r="A2465">
            <v>102464</v>
          </cell>
          <cell r="B2465" t="str">
            <v>CHAIRS</v>
          </cell>
        </row>
        <row r="2466">
          <cell r="A2466">
            <v>102465</v>
          </cell>
          <cell r="B2466" t="str">
            <v>EXECUTIVE TABLE</v>
          </cell>
        </row>
        <row r="2467">
          <cell r="A2467">
            <v>102466</v>
          </cell>
          <cell r="B2467" t="str">
            <v>VIOLTAGE STABLIZER</v>
          </cell>
        </row>
        <row r="2468">
          <cell r="A2468">
            <v>102467</v>
          </cell>
          <cell r="B2468" t="str">
            <v>VODEOCON FRIDGE</v>
          </cell>
        </row>
        <row r="2469">
          <cell r="A2469">
            <v>102468</v>
          </cell>
          <cell r="B2469" t="str">
            <v>HP DESKJET</v>
          </cell>
        </row>
        <row r="2470">
          <cell r="A2470">
            <v>102469</v>
          </cell>
          <cell r="B2470" t="str">
            <v>FAX MACHINE-CUSTOM DUTY AMT</v>
          </cell>
        </row>
        <row r="2471">
          <cell r="A2471">
            <v>102470</v>
          </cell>
          <cell r="B2471" t="str">
            <v>MODEM(PCMICA-HO)</v>
          </cell>
        </row>
        <row r="2472">
          <cell r="A2472">
            <v>102471</v>
          </cell>
          <cell r="B2472" t="str">
            <v>TELEHPONE 7055</v>
          </cell>
        </row>
        <row r="2473">
          <cell r="A2473">
            <v>102472</v>
          </cell>
          <cell r="B2473" t="str">
            <v>TELEPHONE 7055</v>
          </cell>
        </row>
        <row r="2474">
          <cell r="A2474">
            <v>102473</v>
          </cell>
          <cell r="B2474" t="str">
            <v>TELEPHONE 7055</v>
          </cell>
        </row>
        <row r="2475">
          <cell r="A2475">
            <v>102474</v>
          </cell>
          <cell r="B2475" t="str">
            <v>KX-T 7230</v>
          </cell>
        </row>
        <row r="2476">
          <cell r="A2476">
            <v>102475</v>
          </cell>
          <cell r="B2476" t="str">
            <v>KX-T 7230</v>
          </cell>
        </row>
        <row r="2477">
          <cell r="A2477">
            <v>102476</v>
          </cell>
          <cell r="B2477" t="str">
            <v>VSAT</v>
          </cell>
        </row>
        <row r="2478">
          <cell r="A2478">
            <v>102477</v>
          </cell>
          <cell r="B2478" t="str">
            <v>PRINTER</v>
          </cell>
        </row>
        <row r="2479">
          <cell r="A2479">
            <v>102478</v>
          </cell>
          <cell r="B2479" t="str">
            <v>WATER DISPENSOR</v>
          </cell>
        </row>
        <row r="2480">
          <cell r="A2480">
            <v>102479</v>
          </cell>
          <cell r="B2480" t="str">
            <v>MONITOR WITH CPU</v>
          </cell>
        </row>
        <row r="2481">
          <cell r="A2481">
            <v>102480</v>
          </cell>
          <cell r="B2481" t="str">
            <v>CELL PHONE</v>
          </cell>
        </row>
        <row r="2482">
          <cell r="A2482">
            <v>102481</v>
          </cell>
          <cell r="B2482" t="str">
            <v>CELL PHONE</v>
          </cell>
        </row>
        <row r="2483">
          <cell r="A2483">
            <v>102482</v>
          </cell>
          <cell r="B2483" t="str">
            <v>CELL PHONE</v>
          </cell>
        </row>
        <row r="2484">
          <cell r="A2484">
            <v>102483</v>
          </cell>
          <cell r="B2484" t="str">
            <v>CELL PHONE</v>
          </cell>
        </row>
        <row r="2485">
          <cell r="A2485">
            <v>102484</v>
          </cell>
          <cell r="B2485" t="str">
            <v>CELL PHONE</v>
          </cell>
        </row>
        <row r="2486">
          <cell r="A2486">
            <v>102485</v>
          </cell>
          <cell r="B2486" t="str">
            <v>CELL PHONE</v>
          </cell>
        </row>
        <row r="2487">
          <cell r="A2487">
            <v>102486</v>
          </cell>
          <cell r="B2487" t="str">
            <v>CELL PHONE</v>
          </cell>
        </row>
        <row r="2488">
          <cell r="A2488">
            <v>102487</v>
          </cell>
          <cell r="B2488" t="str">
            <v>CELL PHONE</v>
          </cell>
        </row>
        <row r="2489">
          <cell r="A2489">
            <v>102488</v>
          </cell>
          <cell r="B2489" t="str">
            <v>CELL PHONE</v>
          </cell>
        </row>
        <row r="2490">
          <cell r="A2490">
            <v>102489</v>
          </cell>
          <cell r="B2490" t="str">
            <v>TABLES</v>
          </cell>
        </row>
        <row r="2491">
          <cell r="A2491">
            <v>102490</v>
          </cell>
          <cell r="B2491" t="str">
            <v>TESTING EQUIP-REG.DC POWER SPLY-SLV</v>
          </cell>
        </row>
        <row r="2492">
          <cell r="A2492">
            <v>102491</v>
          </cell>
          <cell r="B2492" t="str">
            <v>CD5 CHANGER MECH CHECKER (MONITOR SCOPE-SLV)</v>
          </cell>
        </row>
        <row r="2493">
          <cell r="A2493">
            <v>102492</v>
          </cell>
          <cell r="B2493" t="str">
            <v>OSCILLOSCOPE(OEP.TEL-DEL)</v>
          </cell>
        </row>
        <row r="2494">
          <cell r="A2494">
            <v>102493</v>
          </cell>
          <cell r="B2494" t="str">
            <v>COUNTER WORKSHOP</v>
          </cell>
        </row>
        <row r="2495">
          <cell r="A2495">
            <v>102494</v>
          </cell>
          <cell r="B2495" t="str">
            <v>COUNTER WORKSHOP</v>
          </cell>
        </row>
        <row r="2496">
          <cell r="A2496">
            <v>102495</v>
          </cell>
          <cell r="B2496" t="str">
            <v>COUNTER WORKSHOP</v>
          </cell>
        </row>
        <row r="2497">
          <cell r="A2497">
            <v>102496</v>
          </cell>
          <cell r="B2497" t="str">
            <v>COUNTER WORKSHOP</v>
          </cell>
        </row>
        <row r="2498">
          <cell r="A2498">
            <v>102497</v>
          </cell>
          <cell r="B2498" t="str">
            <v>STORAGE CABINET</v>
          </cell>
        </row>
        <row r="2499">
          <cell r="A2499">
            <v>102498</v>
          </cell>
          <cell r="B2499" t="str">
            <v>STORAGE CABINET</v>
          </cell>
        </row>
        <row r="2500">
          <cell r="A2500">
            <v>102499</v>
          </cell>
          <cell r="B2500" t="str">
            <v>CHAIR</v>
          </cell>
        </row>
        <row r="2501">
          <cell r="A2501">
            <v>102500</v>
          </cell>
          <cell r="B2501" t="str">
            <v>CHAIR</v>
          </cell>
        </row>
        <row r="2502">
          <cell r="A2502">
            <v>102501</v>
          </cell>
          <cell r="B2502" t="str">
            <v>CHAIR</v>
          </cell>
        </row>
        <row r="2503">
          <cell r="A2503">
            <v>102502</v>
          </cell>
          <cell r="B2503" t="str">
            <v>CHAIR</v>
          </cell>
        </row>
        <row r="2504">
          <cell r="A2504">
            <v>102503</v>
          </cell>
          <cell r="B2504" t="str">
            <v>CHAIR</v>
          </cell>
        </row>
        <row r="2505">
          <cell r="A2505">
            <v>102504</v>
          </cell>
          <cell r="B2505" t="str">
            <v>CHAIR</v>
          </cell>
        </row>
        <row r="2506">
          <cell r="A2506">
            <v>102505</v>
          </cell>
          <cell r="B2506" t="str">
            <v>CHAIR</v>
          </cell>
        </row>
        <row r="2507">
          <cell r="A2507">
            <v>102506</v>
          </cell>
          <cell r="B2507" t="str">
            <v>WORK STATION</v>
          </cell>
        </row>
        <row r="2508">
          <cell r="A2508">
            <v>102507</v>
          </cell>
          <cell r="B2508" t="str">
            <v>WORK STATION</v>
          </cell>
        </row>
        <row r="2509">
          <cell r="A2509">
            <v>102508</v>
          </cell>
          <cell r="B2509" t="str">
            <v>WORK STATION</v>
          </cell>
        </row>
        <row r="2510">
          <cell r="A2510">
            <v>102509</v>
          </cell>
          <cell r="B2510" t="str">
            <v>WORK STATION</v>
          </cell>
        </row>
        <row r="2511">
          <cell r="A2511">
            <v>102510</v>
          </cell>
          <cell r="B2511" t="str">
            <v>WORK STATION</v>
          </cell>
        </row>
        <row r="2512">
          <cell r="A2512">
            <v>102511</v>
          </cell>
          <cell r="B2512" t="str">
            <v>WORK STATION</v>
          </cell>
        </row>
        <row r="2513">
          <cell r="A2513">
            <v>102512</v>
          </cell>
          <cell r="B2513" t="str">
            <v>PORTABLE BLOWER</v>
          </cell>
        </row>
        <row r="2514">
          <cell r="A2514">
            <v>102513</v>
          </cell>
          <cell r="B2514" t="str">
            <v>COLOR PATTERN GENERATOR-DEL</v>
          </cell>
        </row>
        <row r="2515">
          <cell r="A2515">
            <v>102514</v>
          </cell>
          <cell r="B2515" t="str">
            <v>COLOR PATTERN GENERATOR-DEL</v>
          </cell>
        </row>
        <row r="2516">
          <cell r="A2516">
            <v>102515</v>
          </cell>
          <cell r="B2516" t="str">
            <v>MULTIFUNCTIONAL SIGNAL-DEL</v>
          </cell>
        </row>
        <row r="2517">
          <cell r="A2517">
            <v>102516</v>
          </cell>
          <cell r="B2517" t="str">
            <v>KODAK CAMERA</v>
          </cell>
        </row>
        <row r="2518">
          <cell r="A2518">
            <v>102517</v>
          </cell>
          <cell r="B2518" t="str">
            <v>STEEL RACKS</v>
          </cell>
        </row>
        <row r="2519">
          <cell r="A2519">
            <v>102518</v>
          </cell>
          <cell r="B2519" t="str">
            <v>ETHERNET CARD</v>
          </cell>
        </row>
        <row r="2520">
          <cell r="A2520">
            <v>102519</v>
          </cell>
          <cell r="B2520" t="str">
            <v>ONE GODREJ CASH BOX KUNDLI</v>
          </cell>
        </row>
        <row r="2521">
          <cell r="A2521">
            <v>102520</v>
          </cell>
          <cell r="B2521" t="str">
            <v>WOOEN ALMIRAH</v>
          </cell>
        </row>
        <row r="2522">
          <cell r="A2522">
            <v>102521</v>
          </cell>
          <cell r="B2522" t="str">
            <v>PLASTIC CHAIR</v>
          </cell>
        </row>
        <row r="2523">
          <cell r="A2523">
            <v>102522</v>
          </cell>
          <cell r="B2523" t="str">
            <v>PLASTIC CHAIR</v>
          </cell>
        </row>
        <row r="2524">
          <cell r="A2524">
            <v>102523</v>
          </cell>
          <cell r="B2524" t="str">
            <v>PLASTIC CHAIR</v>
          </cell>
        </row>
        <row r="2525">
          <cell r="A2525">
            <v>102524</v>
          </cell>
          <cell r="B2525" t="str">
            <v>PLASTIC CHAIR</v>
          </cell>
        </row>
        <row r="2526">
          <cell r="A2526">
            <v>102525</v>
          </cell>
          <cell r="B2526" t="str">
            <v>REVOLVING CHAIR FOR KUNDLI</v>
          </cell>
        </row>
        <row r="2527">
          <cell r="A2527">
            <v>102526</v>
          </cell>
          <cell r="B2527" t="str">
            <v>VISITOR CHAIRS AT KUNDLI OFFICE</v>
          </cell>
        </row>
        <row r="2528">
          <cell r="A2528">
            <v>102527</v>
          </cell>
          <cell r="B2528" t="str">
            <v>VISITOR CHAIRS AT KUNDLI  OFFICE</v>
          </cell>
        </row>
        <row r="2529">
          <cell r="A2529">
            <v>102528</v>
          </cell>
          <cell r="B2529" t="str">
            <v>CEILING FAN AT KUNDLI OFFICE</v>
          </cell>
        </row>
        <row r="2530">
          <cell r="A2530">
            <v>102529</v>
          </cell>
          <cell r="B2530" t="str">
            <v>CEILING FAN AT KUNDLI OFFICE</v>
          </cell>
        </row>
        <row r="2531">
          <cell r="A2531">
            <v>102530</v>
          </cell>
          <cell r="B2531" t="str">
            <v>CEILING FAN AT KUNDLI OFFICE</v>
          </cell>
        </row>
        <row r="2532">
          <cell r="A2532">
            <v>102531</v>
          </cell>
          <cell r="B2532" t="str">
            <v>STEEL SLOTTED ANGLES-KUNDLI</v>
          </cell>
        </row>
        <row r="2533">
          <cell r="A2533">
            <v>102532</v>
          </cell>
          <cell r="B2533" t="str">
            <v>STEEL SLOTTED ANGLES-KUNDLI</v>
          </cell>
        </row>
        <row r="2534">
          <cell r="A2534">
            <v>102533</v>
          </cell>
          <cell r="B2534" t="str">
            <v>STEEL ALMIRAH AT KUNDLI OFFICE</v>
          </cell>
        </row>
        <row r="2535">
          <cell r="A2535">
            <v>102534</v>
          </cell>
          <cell r="B2535" t="str">
            <v>STEEL SLOTTLER AT KUNDLI  OFFICE</v>
          </cell>
        </row>
        <row r="2536">
          <cell r="A2536">
            <v>102535</v>
          </cell>
          <cell r="B2536" t="str">
            <v>STEEL SLOTTLER AT KUNDLI  OFFICE</v>
          </cell>
        </row>
        <row r="2537">
          <cell r="A2537">
            <v>102536</v>
          </cell>
          <cell r="B2537" t="str">
            <v>LOW BACK STAFF CHAIRS</v>
          </cell>
        </row>
        <row r="2538">
          <cell r="A2538">
            <v>102537</v>
          </cell>
          <cell r="B2538" t="str">
            <v>LOW BACK STAFF CHAIRS</v>
          </cell>
        </row>
        <row r="2539">
          <cell r="A2539">
            <v>102538</v>
          </cell>
          <cell r="B2539" t="str">
            <v>OFFICE BIG TABLE</v>
          </cell>
        </row>
        <row r="2540">
          <cell r="A2540">
            <v>102539</v>
          </cell>
          <cell r="B2540" t="str">
            <v>OFFICE TABLE</v>
          </cell>
        </row>
        <row r="2541">
          <cell r="A2541">
            <v>102540</v>
          </cell>
          <cell r="B2541" t="str">
            <v>SIDE  TABLE</v>
          </cell>
        </row>
        <row r="2542">
          <cell r="A2542">
            <v>102541</v>
          </cell>
          <cell r="B2542" t="str">
            <v>CASEFIRE EXTINGUISHER-IKG / KUNDLI</v>
          </cell>
        </row>
        <row r="2543">
          <cell r="A2543">
            <v>102542</v>
          </cell>
          <cell r="B2543" t="str">
            <v>CASEFIRE EXTINGUISHER-1KG / KUNDLI</v>
          </cell>
        </row>
        <row r="2544">
          <cell r="A2544">
            <v>102543</v>
          </cell>
          <cell r="B2544" t="str">
            <v>CASEFIRE EXTINGUISHER KUNDLI</v>
          </cell>
        </row>
        <row r="2545">
          <cell r="A2545">
            <v>102544</v>
          </cell>
          <cell r="B2545" t="str">
            <v>CASE FIRA EXTINGUISHER-KUNDLI</v>
          </cell>
        </row>
        <row r="2546">
          <cell r="A2546">
            <v>102545</v>
          </cell>
          <cell r="B2546" t="str">
            <v>CASEFIRE EXTINGUISHER KUNDLI</v>
          </cell>
        </row>
        <row r="2547">
          <cell r="A2547">
            <v>102546</v>
          </cell>
          <cell r="B2547" t="str">
            <v>CASERIRE EXTINGUISHER KUNDLI</v>
          </cell>
        </row>
        <row r="2548">
          <cell r="A2548">
            <v>102547</v>
          </cell>
          <cell r="B2548" t="str">
            <v>AIR COOLER</v>
          </cell>
        </row>
        <row r="2549">
          <cell r="A2549">
            <v>102548</v>
          </cell>
          <cell r="B2549" t="str">
            <v>REVOLVING CHAIR FOR KUNDLI</v>
          </cell>
        </row>
        <row r="2550">
          <cell r="A2550">
            <v>102549</v>
          </cell>
          <cell r="B2550" t="str">
            <v>REVOLVING CHAIR FOR KUNDLI</v>
          </cell>
        </row>
        <row r="2551">
          <cell r="A2551">
            <v>102550</v>
          </cell>
          <cell r="B2551" t="str">
            <v>CONFERENCE TABLE</v>
          </cell>
        </row>
        <row r="2552">
          <cell r="A2552">
            <v>102551</v>
          </cell>
          <cell r="B2552" t="str">
            <v>EXECUTIVE TABLE</v>
          </cell>
        </row>
        <row r="2553">
          <cell r="A2553">
            <v>102552</v>
          </cell>
          <cell r="B2553" t="str">
            <v>EXECUTIVE TABLE</v>
          </cell>
        </row>
        <row r="2554">
          <cell r="A2554">
            <v>102553</v>
          </cell>
          <cell r="B2554" t="str">
            <v>RECEPTION DESK</v>
          </cell>
        </row>
        <row r="2555">
          <cell r="A2555">
            <v>102554</v>
          </cell>
          <cell r="B2555" t="str">
            <v>LOW BACK STAFF CHAIRS</v>
          </cell>
        </row>
        <row r="2556">
          <cell r="A2556">
            <v>102555</v>
          </cell>
          <cell r="B2556" t="str">
            <v>LOW BACK STAFF CHAIRS</v>
          </cell>
        </row>
        <row r="2557">
          <cell r="A2557">
            <v>102556</v>
          </cell>
          <cell r="B2557" t="str">
            <v>LOW BACK STAFF CHAIRS</v>
          </cell>
        </row>
        <row r="2558">
          <cell r="A2558">
            <v>102557</v>
          </cell>
          <cell r="B2558" t="str">
            <v>LOW BACK STAFF CHAIRS</v>
          </cell>
        </row>
        <row r="2559">
          <cell r="A2559">
            <v>102558</v>
          </cell>
          <cell r="B2559" t="str">
            <v>LOW BACK STAFF CHAIRS</v>
          </cell>
        </row>
        <row r="2560">
          <cell r="A2560">
            <v>102559</v>
          </cell>
          <cell r="B2560" t="str">
            <v>CHAIR</v>
          </cell>
        </row>
        <row r="2561">
          <cell r="A2561">
            <v>102560</v>
          </cell>
          <cell r="B2561" t="str">
            <v>CHAIR</v>
          </cell>
        </row>
        <row r="2562">
          <cell r="A2562">
            <v>102561</v>
          </cell>
          <cell r="B2562" t="str">
            <v>CHAIRS</v>
          </cell>
        </row>
        <row r="2563">
          <cell r="A2563">
            <v>102562</v>
          </cell>
          <cell r="B2563" t="str">
            <v>CHAIRS</v>
          </cell>
        </row>
        <row r="2564">
          <cell r="A2564">
            <v>102563</v>
          </cell>
          <cell r="B2564" t="str">
            <v>KODAK CAMERA KUNDLI</v>
          </cell>
        </row>
        <row r="2565">
          <cell r="A2565">
            <v>102564</v>
          </cell>
          <cell r="B2565" t="str">
            <v>PRINTER (WIPRO)</v>
          </cell>
        </row>
        <row r="2566">
          <cell r="A2566">
            <v>102565</v>
          </cell>
          <cell r="B2566" t="str">
            <v>VOLTAGE STABLIZER/TRANSFORMER</v>
          </cell>
        </row>
        <row r="2567">
          <cell r="A2567">
            <v>102566</v>
          </cell>
          <cell r="B2567" t="str">
            <v>COMPUTER-MELSTAR(DEL)</v>
          </cell>
        </row>
        <row r="2568">
          <cell r="A2568">
            <v>102567</v>
          </cell>
          <cell r="B2568" t="str">
            <v>UPS</v>
          </cell>
        </row>
        <row r="2569">
          <cell r="A2569">
            <v>102568</v>
          </cell>
          <cell r="B2569" t="str">
            <v>UPS</v>
          </cell>
        </row>
        <row r="2570">
          <cell r="A2570">
            <v>102569</v>
          </cell>
          <cell r="B2570" t="str">
            <v>UPS</v>
          </cell>
        </row>
        <row r="2571">
          <cell r="A2571">
            <v>102570</v>
          </cell>
          <cell r="B2571" t="str">
            <v>UPS</v>
          </cell>
        </row>
        <row r="2572">
          <cell r="A2572">
            <v>102571</v>
          </cell>
          <cell r="B2572" t="str">
            <v>STAFF CHAIR</v>
          </cell>
        </row>
        <row r="2573">
          <cell r="A2573">
            <v>102572</v>
          </cell>
          <cell r="B2573" t="str">
            <v>STAFF CHAIR</v>
          </cell>
        </row>
        <row r="2574">
          <cell r="A2574">
            <v>102573</v>
          </cell>
          <cell r="B2574" t="str">
            <v>STAFF CHAIR</v>
          </cell>
        </row>
        <row r="2575">
          <cell r="A2575">
            <v>102574</v>
          </cell>
          <cell r="B2575" t="str">
            <v>STAFF CHAIR</v>
          </cell>
        </row>
        <row r="2576">
          <cell r="A2576">
            <v>102575</v>
          </cell>
          <cell r="B2576" t="str">
            <v>CABINET</v>
          </cell>
        </row>
        <row r="2577">
          <cell r="A2577">
            <v>102576</v>
          </cell>
          <cell r="B2577" t="str">
            <v>STAFF TABLE</v>
          </cell>
        </row>
        <row r="2578">
          <cell r="A2578">
            <v>102577</v>
          </cell>
          <cell r="B2578" t="str">
            <v>STAFF TABLE</v>
          </cell>
        </row>
        <row r="2579">
          <cell r="A2579">
            <v>102578</v>
          </cell>
          <cell r="B2579" t="str">
            <v>STAFF TABLE</v>
          </cell>
        </row>
        <row r="2580">
          <cell r="A2580">
            <v>102579</v>
          </cell>
          <cell r="B2580" t="str">
            <v>STAFF TABLE</v>
          </cell>
        </row>
        <row r="2581">
          <cell r="A2581">
            <v>102580</v>
          </cell>
          <cell r="B2581" t="str">
            <v>STAFF TABLE</v>
          </cell>
        </row>
        <row r="2582">
          <cell r="A2582">
            <v>102581</v>
          </cell>
          <cell r="B2582" t="str">
            <v>STAFF TABLE</v>
          </cell>
        </row>
        <row r="2583">
          <cell r="A2583">
            <v>102582</v>
          </cell>
          <cell r="B2583" t="str">
            <v>STAFF TABLE</v>
          </cell>
        </row>
        <row r="2584">
          <cell r="A2584">
            <v>102583</v>
          </cell>
          <cell r="B2584" t="str">
            <v>8MB RAM FOR COMPOSER</v>
          </cell>
        </row>
        <row r="2585">
          <cell r="A2585">
            <v>102584</v>
          </cell>
          <cell r="B2585" t="str">
            <v>WIPRO SGPC/AT 486SX-DEL</v>
          </cell>
        </row>
        <row r="2586">
          <cell r="A2586">
            <v>102585</v>
          </cell>
          <cell r="B2586" t="str">
            <v>WIPRO SG PC/AT486-DEL</v>
          </cell>
        </row>
        <row r="2587">
          <cell r="A2587">
            <v>102586</v>
          </cell>
          <cell r="B2587" t="str">
            <v>SERVER COMPAQ PROSIGNEA-DEL</v>
          </cell>
        </row>
        <row r="2588">
          <cell r="A2588">
            <v>102587</v>
          </cell>
          <cell r="B2588" t="str">
            <v>PRINTER-HP DESKJET 966 TO 974</v>
          </cell>
        </row>
        <row r="2589">
          <cell r="A2589">
            <v>102588</v>
          </cell>
          <cell r="B2589" t="str">
            <v>ONE GODREL MODEL</v>
          </cell>
        </row>
        <row r="2590">
          <cell r="A2590">
            <v>102589</v>
          </cell>
          <cell r="B2590" t="str">
            <v>TELEPHONE</v>
          </cell>
        </row>
        <row r="2591">
          <cell r="A2591">
            <v>102590</v>
          </cell>
          <cell r="B2591" t="str">
            <v>TELEPHONE</v>
          </cell>
        </row>
        <row r="2592">
          <cell r="A2592">
            <v>102591</v>
          </cell>
          <cell r="B2592" t="str">
            <v>MODEM (8MB MEMORY KIT-HO)</v>
          </cell>
        </row>
        <row r="2593">
          <cell r="A2593">
            <v>102592</v>
          </cell>
          <cell r="B2593" t="str">
            <v>CASH BOX</v>
          </cell>
        </row>
        <row r="2594">
          <cell r="A2594">
            <v>102593</v>
          </cell>
          <cell r="B2594" t="str">
            <v>STEEL ALMERA</v>
          </cell>
        </row>
        <row r="2595">
          <cell r="A2595">
            <v>102594</v>
          </cell>
          <cell r="B2595" t="str">
            <v>VSAT</v>
          </cell>
        </row>
        <row r="2596">
          <cell r="A2596">
            <v>102595</v>
          </cell>
          <cell r="B2596" t="str">
            <v>INTEL PENTIUM</v>
          </cell>
        </row>
        <row r="2597">
          <cell r="A2597">
            <v>102596</v>
          </cell>
          <cell r="B2597" t="str">
            <v>MONITOR WITH CPU</v>
          </cell>
        </row>
        <row r="2598">
          <cell r="A2598">
            <v>102597</v>
          </cell>
          <cell r="B2598" t="str">
            <v>ETHERNET CARD</v>
          </cell>
        </row>
        <row r="2599">
          <cell r="A2599">
            <v>102598</v>
          </cell>
          <cell r="B2599" t="str">
            <v>MONITOR</v>
          </cell>
        </row>
        <row r="2600">
          <cell r="A2600">
            <v>102599</v>
          </cell>
          <cell r="B2600" t="str">
            <v>CPU</v>
          </cell>
        </row>
        <row r="2601">
          <cell r="A2601">
            <v>102600</v>
          </cell>
          <cell r="B2601" t="str">
            <v>CASH BOX</v>
          </cell>
        </row>
        <row r="2602">
          <cell r="A2602">
            <v>102601</v>
          </cell>
          <cell r="B2602" t="str">
            <v>FURNITURE AND FIXTURE</v>
          </cell>
        </row>
        <row r="2603">
          <cell r="A2603">
            <v>102602</v>
          </cell>
          <cell r="B2603" t="str">
            <v>FAX MACHINE</v>
          </cell>
        </row>
        <row r="2604">
          <cell r="A2604">
            <v>102603</v>
          </cell>
          <cell r="B2604" t="str">
            <v>VISITOR CHAIR</v>
          </cell>
        </row>
        <row r="2605">
          <cell r="A2605">
            <v>102604</v>
          </cell>
          <cell r="B2605" t="str">
            <v>VISITORS CHAIR</v>
          </cell>
        </row>
        <row r="2606">
          <cell r="A2606">
            <v>102605</v>
          </cell>
          <cell r="B2606" t="str">
            <v>VISITORS CHAIR</v>
          </cell>
        </row>
        <row r="2607">
          <cell r="A2607">
            <v>102606</v>
          </cell>
          <cell r="B2607" t="str">
            <v>VISITORS CHAIR</v>
          </cell>
        </row>
        <row r="2608">
          <cell r="A2608">
            <v>102607</v>
          </cell>
          <cell r="B2608" t="str">
            <v>STAFF CHAIR</v>
          </cell>
        </row>
        <row r="2609">
          <cell r="A2609">
            <v>102608</v>
          </cell>
          <cell r="B2609" t="str">
            <v>STAFF CHAIR</v>
          </cell>
        </row>
        <row r="2610">
          <cell r="A2610">
            <v>102609</v>
          </cell>
          <cell r="B2610" t="str">
            <v>STAFF CHAIR</v>
          </cell>
        </row>
        <row r="2611">
          <cell r="A2611">
            <v>102610</v>
          </cell>
          <cell r="B2611" t="str">
            <v>STAFF CHAIR</v>
          </cell>
        </row>
        <row r="2612">
          <cell r="A2612">
            <v>102611</v>
          </cell>
          <cell r="B2612" t="str">
            <v>STAFF CHAIR</v>
          </cell>
        </row>
        <row r="2613">
          <cell r="A2613">
            <v>102612</v>
          </cell>
          <cell r="B2613" t="str">
            <v>STAFF CHAIR</v>
          </cell>
        </row>
        <row r="2614">
          <cell r="A2614">
            <v>102613</v>
          </cell>
          <cell r="B2614" t="str">
            <v>STAFF CHAIR</v>
          </cell>
        </row>
        <row r="2615">
          <cell r="A2615">
            <v>102614</v>
          </cell>
          <cell r="B2615" t="str">
            <v>STAFF CHAIR</v>
          </cell>
        </row>
        <row r="2616">
          <cell r="A2616">
            <v>102615</v>
          </cell>
          <cell r="B2616" t="str">
            <v>STAFF CHAIR</v>
          </cell>
        </row>
        <row r="2617">
          <cell r="A2617">
            <v>102616</v>
          </cell>
          <cell r="B2617" t="str">
            <v>STAFF CHAIR</v>
          </cell>
        </row>
        <row r="2618">
          <cell r="A2618">
            <v>102617</v>
          </cell>
          <cell r="B2618" t="str">
            <v>STAFF CHAIR</v>
          </cell>
        </row>
        <row r="2619">
          <cell r="A2619">
            <v>102618</v>
          </cell>
          <cell r="B2619" t="str">
            <v>STAFF CHAIR</v>
          </cell>
        </row>
        <row r="2620">
          <cell r="A2620">
            <v>102619</v>
          </cell>
          <cell r="B2620" t="str">
            <v>STAFF CHAIR</v>
          </cell>
        </row>
        <row r="2621">
          <cell r="A2621">
            <v>102620</v>
          </cell>
          <cell r="B2621" t="str">
            <v>STAFF CHAIR</v>
          </cell>
        </row>
        <row r="2622">
          <cell r="A2622">
            <v>102621</v>
          </cell>
          <cell r="B2622" t="str">
            <v>STAFF CHAIR</v>
          </cell>
        </row>
        <row r="2623">
          <cell r="A2623">
            <v>102622</v>
          </cell>
          <cell r="B2623" t="str">
            <v>STAFF CHAIR</v>
          </cell>
        </row>
        <row r="2624">
          <cell r="A2624">
            <v>102623</v>
          </cell>
          <cell r="B2624" t="str">
            <v>STAFF CHAIR</v>
          </cell>
        </row>
        <row r="2625">
          <cell r="A2625">
            <v>102624</v>
          </cell>
          <cell r="B2625" t="str">
            <v>CARPET</v>
          </cell>
        </row>
        <row r="2626">
          <cell r="A2626">
            <v>102625</v>
          </cell>
          <cell r="B2626" t="str">
            <v>VENETIAN BLIND</v>
          </cell>
        </row>
        <row r="2627">
          <cell r="A2627">
            <v>102626</v>
          </cell>
          <cell r="B2627" t="str">
            <v>RECEPTION TABLE</v>
          </cell>
        </row>
        <row r="2628">
          <cell r="A2628">
            <v>102627</v>
          </cell>
          <cell r="B2628" t="str">
            <v>REFRIGRATOR</v>
          </cell>
        </row>
        <row r="2629">
          <cell r="A2629">
            <v>102628</v>
          </cell>
          <cell r="B2629" t="str">
            <v>AQUA COOLER</v>
          </cell>
        </row>
        <row r="2630">
          <cell r="A2630">
            <v>102629</v>
          </cell>
          <cell r="B2630" t="str">
            <v>FIRE EXTINGUISHER</v>
          </cell>
        </row>
        <row r="2631">
          <cell r="A2631">
            <v>102630</v>
          </cell>
          <cell r="B2631" t="str">
            <v>FIRE EXTINGUISHER</v>
          </cell>
        </row>
        <row r="2632">
          <cell r="A2632">
            <v>102631</v>
          </cell>
          <cell r="B2632" t="str">
            <v>DIGITAL HYBIRD SYS KX17436</v>
          </cell>
        </row>
        <row r="2633">
          <cell r="A2633">
            <v>102632</v>
          </cell>
          <cell r="B2633" t="str">
            <v>REFRIGRATOR</v>
          </cell>
        </row>
        <row r="2634">
          <cell r="A2634">
            <v>102633</v>
          </cell>
          <cell r="B2634" t="str">
            <v>CHAIR</v>
          </cell>
        </row>
        <row r="2635">
          <cell r="A2635">
            <v>102634</v>
          </cell>
          <cell r="B2635" t="str">
            <v>CHAIR</v>
          </cell>
        </row>
        <row r="2636">
          <cell r="A2636">
            <v>102635</v>
          </cell>
          <cell r="B2636" t="str">
            <v>CHAIR</v>
          </cell>
        </row>
        <row r="2637">
          <cell r="A2637">
            <v>102636</v>
          </cell>
          <cell r="B2637" t="str">
            <v>CHAIR</v>
          </cell>
        </row>
        <row r="2638">
          <cell r="A2638">
            <v>102637</v>
          </cell>
          <cell r="B2638" t="str">
            <v>CHAIR</v>
          </cell>
        </row>
        <row r="2639">
          <cell r="A2639">
            <v>102638</v>
          </cell>
          <cell r="B2639" t="str">
            <v>CHAIR</v>
          </cell>
        </row>
        <row r="2640">
          <cell r="A2640">
            <v>102639</v>
          </cell>
          <cell r="B2640" t="str">
            <v>CHAIR</v>
          </cell>
        </row>
        <row r="2641">
          <cell r="A2641">
            <v>102640</v>
          </cell>
          <cell r="B2641" t="str">
            <v>CHAIR</v>
          </cell>
        </row>
        <row r="2642">
          <cell r="A2642">
            <v>102641</v>
          </cell>
          <cell r="B2642" t="str">
            <v>CHAIR</v>
          </cell>
        </row>
        <row r="2643">
          <cell r="A2643">
            <v>102642</v>
          </cell>
          <cell r="B2643" t="str">
            <v>CHAIR</v>
          </cell>
        </row>
        <row r="2644">
          <cell r="A2644">
            <v>102643</v>
          </cell>
          <cell r="B2644" t="str">
            <v>CHAIR</v>
          </cell>
        </row>
        <row r="2645">
          <cell r="A2645">
            <v>102644</v>
          </cell>
          <cell r="B2645" t="str">
            <v>CHAIR</v>
          </cell>
        </row>
        <row r="2646">
          <cell r="A2646">
            <v>102645</v>
          </cell>
          <cell r="B2646" t="str">
            <v>CHAIR</v>
          </cell>
        </row>
        <row r="2647">
          <cell r="A2647">
            <v>102646</v>
          </cell>
          <cell r="B2647" t="str">
            <v>CHAIR</v>
          </cell>
        </row>
        <row r="2648">
          <cell r="A2648">
            <v>102647</v>
          </cell>
          <cell r="B2648" t="str">
            <v>CHAIR</v>
          </cell>
        </row>
        <row r="2649">
          <cell r="A2649">
            <v>102648</v>
          </cell>
          <cell r="B2649" t="str">
            <v>CHAIR</v>
          </cell>
        </row>
        <row r="2650">
          <cell r="A2650">
            <v>102649</v>
          </cell>
          <cell r="B2650" t="str">
            <v>CHAIR</v>
          </cell>
        </row>
        <row r="2651">
          <cell r="A2651">
            <v>102650</v>
          </cell>
          <cell r="B2651" t="str">
            <v>CHAIR</v>
          </cell>
        </row>
        <row r="2652">
          <cell r="A2652">
            <v>102651</v>
          </cell>
          <cell r="B2652" t="str">
            <v>CHAIR</v>
          </cell>
        </row>
        <row r="2653">
          <cell r="A2653">
            <v>102652</v>
          </cell>
          <cell r="B2653" t="str">
            <v>CHAIR</v>
          </cell>
        </row>
        <row r="2654">
          <cell r="A2654">
            <v>102653</v>
          </cell>
          <cell r="B2654" t="str">
            <v>CHAIR</v>
          </cell>
        </row>
        <row r="2655">
          <cell r="A2655">
            <v>102654</v>
          </cell>
          <cell r="B2655" t="str">
            <v>PLANTERS</v>
          </cell>
        </row>
        <row r="2656">
          <cell r="A2656">
            <v>102655</v>
          </cell>
          <cell r="B2656" t="str">
            <v>PLANTERS</v>
          </cell>
        </row>
        <row r="2657">
          <cell r="A2657">
            <v>102656</v>
          </cell>
          <cell r="B2657" t="str">
            <v>FURNITURE</v>
          </cell>
        </row>
        <row r="2658">
          <cell r="A2658">
            <v>102657</v>
          </cell>
          <cell r="B2658" t="str">
            <v>AQUAGUARD CLASSIC WATER</v>
          </cell>
        </row>
        <row r="2659">
          <cell r="A2659">
            <v>102658</v>
          </cell>
          <cell r="B2659" t="str">
            <v>AQUAGUARD CLASSIC</v>
          </cell>
        </row>
        <row r="2660">
          <cell r="A2660">
            <v>102659</v>
          </cell>
          <cell r="B2660" t="str">
            <v>JULY 1,1997 TO JUNE 30,2000</v>
          </cell>
        </row>
        <row r="2661">
          <cell r="A2661">
            <v>102660</v>
          </cell>
          <cell r="B2661" t="str">
            <v>PRINTER (PANASONIC)</v>
          </cell>
        </row>
        <row r="2662">
          <cell r="A2662">
            <v>102661</v>
          </cell>
          <cell r="B2662" t="str">
            <v>FAX MACHINE</v>
          </cell>
        </row>
        <row r="2663">
          <cell r="A2663">
            <v>102662</v>
          </cell>
          <cell r="B2663" t="str">
            <v>AIR CONDITIONER</v>
          </cell>
        </row>
        <row r="2664">
          <cell r="A2664">
            <v>102663</v>
          </cell>
          <cell r="B2664" t="str">
            <v>AIR CONDITION</v>
          </cell>
        </row>
        <row r="2665">
          <cell r="A2665">
            <v>102664</v>
          </cell>
          <cell r="B2665" t="str">
            <v>TELEPHONE SYSTEM</v>
          </cell>
        </row>
        <row r="2666">
          <cell r="A2666">
            <v>102665</v>
          </cell>
          <cell r="B2666" t="str">
            <v>TELEPHONE SYSTEM</v>
          </cell>
        </row>
        <row r="2667">
          <cell r="A2667">
            <v>102666</v>
          </cell>
          <cell r="B2667" t="str">
            <v>TELEPHONE SYSTEM</v>
          </cell>
        </row>
        <row r="2668">
          <cell r="A2668">
            <v>102667</v>
          </cell>
          <cell r="B2668" t="str">
            <v>TELEPHONE SYSTEM</v>
          </cell>
        </row>
        <row r="2669">
          <cell r="A2669">
            <v>102668</v>
          </cell>
          <cell r="B2669" t="str">
            <v>TELEPHONE SYSTEM</v>
          </cell>
        </row>
        <row r="2670">
          <cell r="A2670">
            <v>102669</v>
          </cell>
          <cell r="B2670" t="str">
            <v>AIR CONDITIONER</v>
          </cell>
        </row>
        <row r="2671">
          <cell r="A2671">
            <v>102670</v>
          </cell>
          <cell r="B2671" t="str">
            <v>AIR CONDITIONER</v>
          </cell>
        </row>
        <row r="2672">
          <cell r="A2672">
            <v>102671</v>
          </cell>
          <cell r="B2672" t="str">
            <v>AIR CONDITIONER</v>
          </cell>
        </row>
        <row r="2673">
          <cell r="A2673">
            <v>102672</v>
          </cell>
          <cell r="B2673" t="str">
            <v>AIR CONDITIONER</v>
          </cell>
        </row>
        <row r="2674">
          <cell r="A2674">
            <v>102673</v>
          </cell>
          <cell r="B2674" t="str">
            <v>AIR CONDITIONER</v>
          </cell>
        </row>
        <row r="2675">
          <cell r="A2675">
            <v>102674</v>
          </cell>
          <cell r="B2675" t="str">
            <v>AIR CONDITIONER</v>
          </cell>
        </row>
        <row r="2676">
          <cell r="A2676">
            <v>102675</v>
          </cell>
          <cell r="B2676" t="str">
            <v>AIR CONDITIONER</v>
          </cell>
        </row>
        <row r="2677">
          <cell r="A2677">
            <v>102676</v>
          </cell>
          <cell r="B2677" t="str">
            <v>AIR CONDITIONER</v>
          </cell>
        </row>
        <row r="2678">
          <cell r="A2678">
            <v>102677</v>
          </cell>
          <cell r="B2678" t="str">
            <v>AIR CONDITIONER</v>
          </cell>
        </row>
        <row r="2679">
          <cell r="A2679">
            <v>102678</v>
          </cell>
          <cell r="B2679" t="str">
            <v>AIR CONDITIONER</v>
          </cell>
        </row>
        <row r="2680">
          <cell r="A2680">
            <v>102679</v>
          </cell>
          <cell r="B2680" t="str">
            <v>DIRECTOR CHAIR</v>
          </cell>
        </row>
        <row r="2681">
          <cell r="A2681">
            <v>102680</v>
          </cell>
          <cell r="B2681" t="str">
            <v>STAFF CHAIR</v>
          </cell>
        </row>
        <row r="2682">
          <cell r="A2682">
            <v>102681</v>
          </cell>
          <cell r="B2682" t="str">
            <v>STAFF CHAIR</v>
          </cell>
        </row>
        <row r="2683">
          <cell r="A2683">
            <v>102682</v>
          </cell>
          <cell r="B2683" t="str">
            <v>STAFF CHAIR</v>
          </cell>
        </row>
        <row r="2684">
          <cell r="A2684">
            <v>102683</v>
          </cell>
          <cell r="B2684" t="str">
            <v>STAFF CHAIR</v>
          </cell>
        </row>
        <row r="2685">
          <cell r="A2685">
            <v>102684</v>
          </cell>
          <cell r="B2685" t="str">
            <v>CONFERENCE CHAIR</v>
          </cell>
        </row>
        <row r="2686">
          <cell r="A2686">
            <v>102685</v>
          </cell>
          <cell r="B2686" t="str">
            <v>STAFF CHAIR</v>
          </cell>
        </row>
        <row r="2687">
          <cell r="A2687">
            <v>102686</v>
          </cell>
          <cell r="B2687" t="str">
            <v>STAFF CHAIR</v>
          </cell>
        </row>
        <row r="2688">
          <cell r="A2688">
            <v>102687</v>
          </cell>
          <cell r="B2688" t="str">
            <v>STAFF CHAIR</v>
          </cell>
        </row>
        <row r="2689">
          <cell r="A2689">
            <v>102688</v>
          </cell>
          <cell r="B2689" t="str">
            <v>SOFA</v>
          </cell>
        </row>
        <row r="2690">
          <cell r="A2690">
            <v>102689</v>
          </cell>
          <cell r="B2690" t="str">
            <v>SOFA</v>
          </cell>
        </row>
        <row r="2691">
          <cell r="A2691">
            <v>102690</v>
          </cell>
          <cell r="B2691" t="str">
            <v>SOFA</v>
          </cell>
        </row>
        <row r="2692">
          <cell r="A2692">
            <v>102691</v>
          </cell>
          <cell r="B2692" t="str">
            <v>SOFA</v>
          </cell>
        </row>
        <row r="2693">
          <cell r="A2693">
            <v>102692</v>
          </cell>
          <cell r="B2693" t="str">
            <v>DIRECTORS TABLE</v>
          </cell>
        </row>
        <row r="2694">
          <cell r="A2694">
            <v>102693</v>
          </cell>
          <cell r="B2694" t="str">
            <v>MANAGER TABLE</v>
          </cell>
        </row>
        <row r="2695">
          <cell r="A2695">
            <v>102694</v>
          </cell>
          <cell r="B2695" t="str">
            <v>MANAGER TABLE</v>
          </cell>
        </row>
        <row r="2696">
          <cell r="A2696">
            <v>102695</v>
          </cell>
          <cell r="B2696" t="str">
            <v>STAFF TABLE</v>
          </cell>
        </row>
        <row r="2697">
          <cell r="A2697">
            <v>102696</v>
          </cell>
          <cell r="B2697" t="str">
            <v>STAFF TABLE</v>
          </cell>
        </row>
        <row r="2698">
          <cell r="A2698">
            <v>102697</v>
          </cell>
          <cell r="B2698" t="str">
            <v>STAFF TABLE</v>
          </cell>
        </row>
        <row r="2699">
          <cell r="A2699">
            <v>102698</v>
          </cell>
          <cell r="B2699" t="str">
            <v>STAFF TABLE</v>
          </cell>
        </row>
        <row r="2700">
          <cell r="A2700">
            <v>102699</v>
          </cell>
          <cell r="B2700" t="str">
            <v>STAFF TABLE</v>
          </cell>
        </row>
        <row r="2701">
          <cell r="A2701">
            <v>102700</v>
          </cell>
          <cell r="B2701" t="str">
            <v>FAX TABLE</v>
          </cell>
        </row>
        <row r="2702">
          <cell r="A2702">
            <v>102701</v>
          </cell>
          <cell r="B2702" t="str">
            <v>CONFERENCE TABLE</v>
          </cell>
        </row>
        <row r="2703">
          <cell r="A2703">
            <v>102702</v>
          </cell>
          <cell r="B2703" t="str">
            <v>PHOTOCOPIER</v>
          </cell>
        </row>
        <row r="2704">
          <cell r="A2704">
            <v>102703</v>
          </cell>
          <cell r="B2704" t="str">
            <v>MARUTI VAN</v>
          </cell>
        </row>
        <row r="2705">
          <cell r="A2705">
            <v>102704</v>
          </cell>
          <cell r="B2705" t="str">
            <v>TELEPHONE</v>
          </cell>
        </row>
        <row r="2706">
          <cell r="A2706">
            <v>102705</v>
          </cell>
          <cell r="B2706" t="str">
            <v>TELEPHONE</v>
          </cell>
        </row>
        <row r="2707">
          <cell r="A2707">
            <v>102706</v>
          </cell>
          <cell r="B2707" t="str">
            <v>TELEPHONE</v>
          </cell>
        </row>
        <row r="2708">
          <cell r="A2708">
            <v>102707</v>
          </cell>
          <cell r="B2708" t="str">
            <v>TELEPHONE</v>
          </cell>
        </row>
        <row r="2709">
          <cell r="A2709">
            <v>102708</v>
          </cell>
          <cell r="B2709" t="str">
            <v>TELPHONE</v>
          </cell>
        </row>
        <row r="2710">
          <cell r="A2710">
            <v>102709</v>
          </cell>
          <cell r="B2710" t="str">
            <v>TELEPHONE</v>
          </cell>
        </row>
        <row r="2711">
          <cell r="A2711">
            <v>102710</v>
          </cell>
          <cell r="B2711" t="str">
            <v>SIDE CRATE</v>
          </cell>
        </row>
        <row r="2712">
          <cell r="A2712">
            <v>102711</v>
          </cell>
          <cell r="B2712" t="str">
            <v>SIDE CRATE</v>
          </cell>
        </row>
        <row r="2713">
          <cell r="A2713">
            <v>102712</v>
          </cell>
          <cell r="B2713" t="str">
            <v>FIXING OF NEW UNIT WALL</v>
          </cell>
        </row>
        <row r="2714">
          <cell r="A2714">
            <v>102713</v>
          </cell>
          <cell r="B2714" t="str">
            <v>FIXING OF NEW UNIT WALL</v>
          </cell>
        </row>
        <row r="2715">
          <cell r="A2715">
            <v>102714</v>
          </cell>
          <cell r="B2715" t="str">
            <v>FIXING OF NEW UNIT WALL</v>
          </cell>
        </row>
        <row r="2716">
          <cell r="A2716">
            <v>102715</v>
          </cell>
          <cell r="B2716" t="str">
            <v>FIXING OF NEW UNIT WALL</v>
          </cell>
        </row>
        <row r="2717">
          <cell r="A2717">
            <v>102716</v>
          </cell>
          <cell r="B2717" t="str">
            <v>FIXING OF NEW UNIT WALL</v>
          </cell>
        </row>
        <row r="2718">
          <cell r="A2718">
            <v>102717</v>
          </cell>
          <cell r="B2718" t="str">
            <v>FIXING OF NEW UNIT WALL</v>
          </cell>
        </row>
        <row r="2719">
          <cell r="A2719">
            <v>102718</v>
          </cell>
          <cell r="B2719" t="str">
            <v>NEW TABLE OF COMPLYWOOD WITH LAMINATE</v>
          </cell>
        </row>
        <row r="2720">
          <cell r="A2720">
            <v>102719</v>
          </cell>
          <cell r="B2720" t="str">
            <v>NEW TABLE OF COMPLYWOOD WITH LAMINATE</v>
          </cell>
        </row>
        <row r="2721">
          <cell r="A2721">
            <v>102720</v>
          </cell>
          <cell r="B2721" t="str">
            <v>NEW TABLE OF COMPLYWOOD WITH LAMINATE</v>
          </cell>
        </row>
        <row r="2722">
          <cell r="A2722">
            <v>102721</v>
          </cell>
          <cell r="B2722" t="str">
            <v>CHAIR</v>
          </cell>
        </row>
        <row r="2723">
          <cell r="A2723">
            <v>102722</v>
          </cell>
          <cell r="B2723" t="str">
            <v>CHAIR</v>
          </cell>
        </row>
        <row r="2724">
          <cell r="A2724">
            <v>102723</v>
          </cell>
          <cell r="B2724" t="str">
            <v>CHAIR</v>
          </cell>
        </row>
        <row r="2725">
          <cell r="A2725">
            <v>102724</v>
          </cell>
          <cell r="B2725" t="str">
            <v>CHAIR</v>
          </cell>
        </row>
        <row r="2726">
          <cell r="A2726">
            <v>102725</v>
          </cell>
          <cell r="B2726" t="str">
            <v>MODEL-2(CHAIRS)</v>
          </cell>
        </row>
        <row r="2727">
          <cell r="A2727">
            <v>102726</v>
          </cell>
          <cell r="B2727" t="str">
            <v>TELEPHONE</v>
          </cell>
        </row>
        <row r="2728">
          <cell r="A2728">
            <v>102727</v>
          </cell>
          <cell r="B2728" t="str">
            <v>TELEPHONE</v>
          </cell>
        </row>
        <row r="2729">
          <cell r="A2729">
            <v>102728</v>
          </cell>
          <cell r="B2729" t="str">
            <v>TELEPHONE</v>
          </cell>
        </row>
        <row r="2730">
          <cell r="A2730">
            <v>102729</v>
          </cell>
          <cell r="B2730" t="str">
            <v>TELEPHONE</v>
          </cell>
        </row>
        <row r="2731">
          <cell r="A2731">
            <v>102730</v>
          </cell>
          <cell r="B2731" t="str">
            <v>TELEPHONE</v>
          </cell>
        </row>
        <row r="2732">
          <cell r="A2732">
            <v>102731</v>
          </cell>
          <cell r="B2732" t="str">
            <v>TELEPHONE</v>
          </cell>
        </row>
        <row r="2733">
          <cell r="A2733">
            <v>102732</v>
          </cell>
          <cell r="B2733" t="str">
            <v>TELPHONE</v>
          </cell>
        </row>
        <row r="2734">
          <cell r="A2734">
            <v>102733</v>
          </cell>
          <cell r="B2734" t="str">
            <v>TELEPHONE</v>
          </cell>
        </row>
        <row r="2735">
          <cell r="A2735">
            <v>102734</v>
          </cell>
          <cell r="B2735" t="str">
            <v>TELEPHONE</v>
          </cell>
        </row>
        <row r="2736">
          <cell r="A2736">
            <v>102735</v>
          </cell>
          <cell r="B2736" t="str">
            <v>TELEPHONE</v>
          </cell>
        </row>
        <row r="2737">
          <cell r="A2737">
            <v>102736</v>
          </cell>
          <cell r="B2737" t="str">
            <v>AC</v>
          </cell>
        </row>
        <row r="2738">
          <cell r="A2738">
            <v>102737</v>
          </cell>
          <cell r="B2738" t="str">
            <v>AC</v>
          </cell>
        </row>
        <row r="2739">
          <cell r="A2739">
            <v>102738</v>
          </cell>
          <cell r="B2739" t="str">
            <v>AC</v>
          </cell>
        </row>
        <row r="2740">
          <cell r="A2740">
            <v>102739</v>
          </cell>
          <cell r="B2740" t="str">
            <v>REVOLVING CHAIRS</v>
          </cell>
        </row>
        <row r="2741">
          <cell r="A2741">
            <v>102740</v>
          </cell>
          <cell r="B2741" t="str">
            <v>REVOLVING CHAIR</v>
          </cell>
        </row>
        <row r="2742">
          <cell r="A2742">
            <v>102741</v>
          </cell>
          <cell r="B2742" t="str">
            <v>REVOLVINGCHAIR</v>
          </cell>
        </row>
        <row r="2743">
          <cell r="A2743">
            <v>102742</v>
          </cell>
          <cell r="B2743" t="str">
            <v>REVOLVING CHAIR</v>
          </cell>
        </row>
        <row r="2744">
          <cell r="A2744">
            <v>102743</v>
          </cell>
          <cell r="B2744" t="str">
            <v>REVOLVING CHAIR</v>
          </cell>
        </row>
        <row r="2745">
          <cell r="A2745">
            <v>102744</v>
          </cell>
          <cell r="B2745" t="str">
            <v>REVOLVING CHAIR</v>
          </cell>
        </row>
        <row r="2746">
          <cell r="A2746">
            <v>102745</v>
          </cell>
          <cell r="B2746" t="str">
            <v>REVOLVING CHAIR</v>
          </cell>
        </row>
        <row r="2747">
          <cell r="A2747">
            <v>102746</v>
          </cell>
          <cell r="B2747" t="str">
            <v>REVOLVING CHAIR</v>
          </cell>
        </row>
        <row r="2748">
          <cell r="A2748">
            <v>102747</v>
          </cell>
          <cell r="B2748" t="str">
            <v>TABLES</v>
          </cell>
        </row>
        <row r="2749">
          <cell r="A2749">
            <v>102748</v>
          </cell>
          <cell r="B2749" t="str">
            <v>TABLES</v>
          </cell>
        </row>
        <row r="2750">
          <cell r="A2750">
            <v>102749</v>
          </cell>
          <cell r="B2750" t="str">
            <v>1 NO WASHING MACHINE</v>
          </cell>
        </row>
        <row r="2751">
          <cell r="A2751">
            <v>102750</v>
          </cell>
          <cell r="B2751" t="str">
            <v>1 NO WASHING MAC.</v>
          </cell>
        </row>
        <row r="2752">
          <cell r="A2752">
            <v>102751</v>
          </cell>
          <cell r="B2752" t="str">
            <v>STAFF CHAIR</v>
          </cell>
        </row>
        <row r="2753">
          <cell r="A2753">
            <v>102752</v>
          </cell>
          <cell r="B2753" t="str">
            <v>STAFF CHAIR</v>
          </cell>
        </row>
        <row r="2754">
          <cell r="A2754">
            <v>102753</v>
          </cell>
          <cell r="B2754" t="str">
            <v>STAFF CHAIR</v>
          </cell>
        </row>
        <row r="2755">
          <cell r="A2755">
            <v>102754</v>
          </cell>
          <cell r="B2755" t="str">
            <v>STAFF CHAIR</v>
          </cell>
        </row>
        <row r="2756">
          <cell r="A2756">
            <v>102755</v>
          </cell>
          <cell r="B2756" t="str">
            <v>STAFF CHAIR</v>
          </cell>
        </row>
        <row r="2757">
          <cell r="A2757">
            <v>102756</v>
          </cell>
          <cell r="B2757" t="str">
            <v>STAFF CHAIR</v>
          </cell>
        </row>
        <row r="2758">
          <cell r="A2758">
            <v>102757</v>
          </cell>
          <cell r="B2758" t="str">
            <v>STAFF CHAIR</v>
          </cell>
        </row>
        <row r="2759">
          <cell r="A2759">
            <v>102758</v>
          </cell>
          <cell r="B2759" t="str">
            <v>STAFF TABLE</v>
          </cell>
        </row>
        <row r="2760">
          <cell r="A2760">
            <v>102759</v>
          </cell>
          <cell r="B2760" t="str">
            <v>STAFF TABLE</v>
          </cell>
        </row>
        <row r="2761">
          <cell r="A2761">
            <v>102760</v>
          </cell>
          <cell r="B2761" t="str">
            <v>STAFF TABLE</v>
          </cell>
        </row>
        <row r="2762">
          <cell r="A2762">
            <v>102761</v>
          </cell>
          <cell r="B2762" t="str">
            <v>STAFF TABLE</v>
          </cell>
        </row>
        <row r="2763">
          <cell r="A2763">
            <v>102762</v>
          </cell>
          <cell r="B2763" t="str">
            <v>STAFF TABLE</v>
          </cell>
        </row>
        <row r="2764">
          <cell r="A2764">
            <v>102763</v>
          </cell>
          <cell r="B2764" t="str">
            <v>STAFF TABLE</v>
          </cell>
        </row>
        <row r="2765">
          <cell r="A2765">
            <v>102764</v>
          </cell>
          <cell r="B2765" t="str">
            <v>TABLE</v>
          </cell>
        </row>
        <row r="2766">
          <cell r="A2766">
            <v>102765</v>
          </cell>
          <cell r="B2766" t="str">
            <v>PANASONIC FAX</v>
          </cell>
        </row>
        <row r="2767">
          <cell r="A2767">
            <v>102766</v>
          </cell>
          <cell r="B2767" t="str">
            <v>TELEPHONE</v>
          </cell>
        </row>
        <row r="2768">
          <cell r="A2768">
            <v>102767</v>
          </cell>
          <cell r="B2768" t="str">
            <v>TELEPHONE</v>
          </cell>
        </row>
        <row r="2769">
          <cell r="A2769">
            <v>102768</v>
          </cell>
          <cell r="B2769" t="str">
            <v>TELEPHONE</v>
          </cell>
        </row>
        <row r="2770">
          <cell r="A2770">
            <v>102769</v>
          </cell>
          <cell r="B2770" t="str">
            <v>AC</v>
          </cell>
        </row>
        <row r="2771">
          <cell r="A2771">
            <v>102770</v>
          </cell>
          <cell r="B2771" t="str">
            <v>AC</v>
          </cell>
        </row>
        <row r="2772">
          <cell r="A2772">
            <v>102771</v>
          </cell>
          <cell r="B2772" t="str">
            <v>COMPUTER CHAIR</v>
          </cell>
        </row>
        <row r="2773">
          <cell r="A2773">
            <v>102772</v>
          </cell>
          <cell r="B2773" t="str">
            <v>COMPUTER WORKSTATION</v>
          </cell>
        </row>
        <row r="2774">
          <cell r="A2774">
            <v>102773</v>
          </cell>
          <cell r="B2774" t="str">
            <v>IBM P-II 350</v>
          </cell>
        </row>
        <row r="2775">
          <cell r="A2775">
            <v>102774</v>
          </cell>
          <cell r="B2775" t="str">
            <v>CF-27EA6ECAM LAP TOP</v>
          </cell>
        </row>
        <row r="2776">
          <cell r="A2776">
            <v>102775</v>
          </cell>
          <cell r="B2776" t="str">
            <v>CELLULAR PHONE</v>
          </cell>
        </row>
        <row r="2777">
          <cell r="A2777">
            <v>102776</v>
          </cell>
          <cell r="B2777" t="str">
            <v>CELLULAR PHONE</v>
          </cell>
        </row>
        <row r="2778">
          <cell r="A2778">
            <v>102777</v>
          </cell>
          <cell r="B2778" t="str">
            <v>PRINTER (PANASONIC)</v>
          </cell>
        </row>
        <row r="2779">
          <cell r="A2779">
            <v>102778</v>
          </cell>
          <cell r="B2779" t="str">
            <v>COMPUTER</v>
          </cell>
        </row>
        <row r="2780">
          <cell r="A2780">
            <v>102779</v>
          </cell>
          <cell r="B2780" t="str">
            <v>COMPUTER</v>
          </cell>
        </row>
        <row r="2781">
          <cell r="A2781">
            <v>102780</v>
          </cell>
          <cell r="B2781" t="str">
            <v>COMPUTER</v>
          </cell>
        </row>
        <row r="2782">
          <cell r="A2782">
            <v>102781</v>
          </cell>
          <cell r="B2782" t="str">
            <v>COMPUTER</v>
          </cell>
        </row>
        <row r="2783">
          <cell r="A2783">
            <v>102782</v>
          </cell>
          <cell r="B2783" t="str">
            <v>ALUMINIUM FRAME BOX</v>
          </cell>
        </row>
        <row r="2784">
          <cell r="A2784">
            <v>102783</v>
          </cell>
          <cell r="B2784" t="str">
            <v>CHAIRS</v>
          </cell>
        </row>
        <row r="2785">
          <cell r="A2785">
            <v>102784</v>
          </cell>
          <cell r="B2785" t="str">
            <v>CHAIRS</v>
          </cell>
        </row>
        <row r="2786">
          <cell r="A2786">
            <v>102785</v>
          </cell>
          <cell r="B2786" t="str">
            <v>KODAK CAMERA</v>
          </cell>
        </row>
        <row r="2787">
          <cell r="A2787">
            <v>102786</v>
          </cell>
          <cell r="B2787" t="str">
            <v>WORKSTATION</v>
          </cell>
        </row>
        <row r="2788">
          <cell r="A2788">
            <v>102787</v>
          </cell>
          <cell r="B2788" t="str">
            <v>CHAIRS</v>
          </cell>
        </row>
        <row r="2789">
          <cell r="A2789">
            <v>102788</v>
          </cell>
          <cell r="B2789" t="str">
            <v>PRINTER (PANASONIC)</v>
          </cell>
        </row>
        <row r="2790">
          <cell r="A2790">
            <v>102789</v>
          </cell>
          <cell r="B2790" t="str">
            <v>PRINTER (PANASONIC)</v>
          </cell>
        </row>
        <row r="2791">
          <cell r="A2791">
            <v>102790</v>
          </cell>
          <cell r="B2791" t="str">
            <v>AIR CONDITIONER</v>
          </cell>
        </row>
        <row r="2792">
          <cell r="A2792">
            <v>102791</v>
          </cell>
          <cell r="B2792" t="str">
            <v>WIPRO SG PC/AT486-DEL</v>
          </cell>
        </row>
        <row r="2793">
          <cell r="A2793">
            <v>102792</v>
          </cell>
          <cell r="B2793" t="str">
            <v>UPS-DEL</v>
          </cell>
        </row>
        <row r="2794">
          <cell r="A2794">
            <v>102793</v>
          </cell>
          <cell r="B2794" t="str">
            <v>UPS-DEL</v>
          </cell>
        </row>
        <row r="2795">
          <cell r="A2795">
            <v>102794</v>
          </cell>
          <cell r="B2795" t="str">
            <v>GODREJ CASH BOX</v>
          </cell>
        </row>
        <row r="2796">
          <cell r="A2796">
            <v>102795</v>
          </cell>
          <cell r="B2796" t="str">
            <v>PHOTOCOPIER</v>
          </cell>
        </row>
        <row r="2797">
          <cell r="A2797">
            <v>102796</v>
          </cell>
          <cell r="B2797" t="str">
            <v>PROSIG 300/5/90-HO</v>
          </cell>
        </row>
        <row r="2798">
          <cell r="A2798">
            <v>102797</v>
          </cell>
          <cell r="B2798" t="str">
            <v>PANABOARD</v>
          </cell>
        </row>
        <row r="2799">
          <cell r="A2799">
            <v>102798</v>
          </cell>
          <cell r="B2799" t="str">
            <v>DESKPRO COMP WITH COL MONITOR</v>
          </cell>
        </row>
        <row r="2800">
          <cell r="A2800">
            <v>102799</v>
          </cell>
          <cell r="B2800" t="str">
            <v>INSTALLATION OF VSAT B.NO 411</v>
          </cell>
        </row>
        <row r="2801">
          <cell r="A2801">
            <v>102800</v>
          </cell>
          <cell r="B2801" t="str">
            <v>ETHERNET CARD/3590-01/LCK</v>
          </cell>
        </row>
        <row r="2802">
          <cell r="A2802">
            <v>102801</v>
          </cell>
          <cell r="B2802" t="str">
            <v>SINGLE TELEPHONE</v>
          </cell>
        </row>
        <row r="2803">
          <cell r="A2803">
            <v>102802</v>
          </cell>
          <cell r="B2803" t="str">
            <v>WALL FAN</v>
          </cell>
        </row>
        <row r="2804">
          <cell r="A2804">
            <v>102803</v>
          </cell>
          <cell r="B2804" t="str">
            <v>WALL FAN</v>
          </cell>
        </row>
        <row r="2805">
          <cell r="A2805">
            <v>102804</v>
          </cell>
          <cell r="B2805" t="str">
            <v>WALL FAN</v>
          </cell>
        </row>
        <row r="2806">
          <cell r="A2806">
            <v>102805</v>
          </cell>
          <cell r="B2806" t="str">
            <v>WALL FAN</v>
          </cell>
        </row>
        <row r="2807">
          <cell r="A2807">
            <v>102806</v>
          </cell>
          <cell r="B2807" t="str">
            <v>CHAIRS</v>
          </cell>
        </row>
        <row r="2808">
          <cell r="A2808">
            <v>102807</v>
          </cell>
          <cell r="B2808" t="str">
            <v>EXHAUST FAN</v>
          </cell>
        </row>
        <row r="2809">
          <cell r="A2809">
            <v>102808</v>
          </cell>
          <cell r="B2809" t="str">
            <v>CONFERENCE TABLE</v>
          </cell>
        </row>
        <row r="2810">
          <cell r="A2810">
            <v>102809</v>
          </cell>
          <cell r="B2810" t="str">
            <v>WORK TABLE</v>
          </cell>
        </row>
        <row r="2811">
          <cell r="A2811">
            <v>102810</v>
          </cell>
          <cell r="B2811" t="str">
            <v>WORK TABLE</v>
          </cell>
        </row>
        <row r="2812">
          <cell r="A2812">
            <v>102811</v>
          </cell>
          <cell r="B2812" t="str">
            <v>WORK TABLE</v>
          </cell>
        </row>
        <row r="2813">
          <cell r="A2813">
            <v>102812</v>
          </cell>
          <cell r="B2813" t="str">
            <v>WORK TABLE</v>
          </cell>
        </row>
        <row r="2814">
          <cell r="A2814">
            <v>102813</v>
          </cell>
          <cell r="B2814" t="str">
            <v>PC WITH MONITOR</v>
          </cell>
        </row>
        <row r="2815">
          <cell r="A2815">
            <v>102814</v>
          </cell>
          <cell r="B2815" t="str">
            <v>PRINTER</v>
          </cell>
        </row>
        <row r="2816">
          <cell r="A2816">
            <v>102815</v>
          </cell>
          <cell r="B2816" t="str">
            <v>AIR CONDITIONER</v>
          </cell>
        </row>
        <row r="2817">
          <cell r="A2817">
            <v>102816</v>
          </cell>
          <cell r="B2817" t="str">
            <v>N/A</v>
          </cell>
        </row>
        <row r="2818">
          <cell r="A2818">
            <v>102817</v>
          </cell>
          <cell r="B2818" t="str">
            <v>RECEPTION TABLE</v>
          </cell>
        </row>
        <row r="2819">
          <cell r="A2819">
            <v>102818</v>
          </cell>
          <cell r="B2819" t="str">
            <v>VISITORS SOFA</v>
          </cell>
        </row>
        <row r="2820">
          <cell r="A2820">
            <v>102819</v>
          </cell>
          <cell r="B2820" t="str">
            <v>STORAGE UNIT</v>
          </cell>
        </row>
        <row r="2821">
          <cell r="A2821">
            <v>102820</v>
          </cell>
          <cell r="B2821" t="str">
            <v>TABLE FOR COMPUTER</v>
          </cell>
        </row>
        <row r="2822">
          <cell r="A2822">
            <v>102821</v>
          </cell>
          <cell r="B2822" t="str">
            <v>WORK BENCH TABLE</v>
          </cell>
        </row>
        <row r="2823">
          <cell r="A2823">
            <v>102822</v>
          </cell>
          <cell r="B2823" t="str">
            <v>WORK BENCH TABLE</v>
          </cell>
        </row>
        <row r="2824">
          <cell r="A2824">
            <v>102823</v>
          </cell>
          <cell r="B2824" t="str">
            <v>SERVICE CUPBOARD</v>
          </cell>
        </row>
        <row r="2825">
          <cell r="A2825">
            <v>102824</v>
          </cell>
          <cell r="B2825" t="str">
            <v>CHAIRS</v>
          </cell>
        </row>
        <row r="2826">
          <cell r="A2826">
            <v>102825</v>
          </cell>
          <cell r="B2826" t="str">
            <v>CHAIRS</v>
          </cell>
        </row>
        <row r="2827">
          <cell r="A2827">
            <v>102826</v>
          </cell>
          <cell r="B2827" t="str">
            <v>CHAIRS</v>
          </cell>
        </row>
        <row r="2828">
          <cell r="A2828">
            <v>102827</v>
          </cell>
          <cell r="B2828" t="str">
            <v>CHAIRS</v>
          </cell>
        </row>
        <row r="2829">
          <cell r="A2829">
            <v>102828</v>
          </cell>
          <cell r="B2829" t="str">
            <v>CHAIRS</v>
          </cell>
        </row>
        <row r="2830">
          <cell r="A2830">
            <v>102829</v>
          </cell>
          <cell r="B2830" t="str">
            <v>CHAIRS</v>
          </cell>
        </row>
        <row r="2831">
          <cell r="A2831">
            <v>102830</v>
          </cell>
          <cell r="B2831" t="str">
            <v>CHAIRS</v>
          </cell>
        </row>
        <row r="2832">
          <cell r="A2832">
            <v>102831</v>
          </cell>
          <cell r="B2832" t="str">
            <v>CHAIRS</v>
          </cell>
        </row>
        <row r="2833">
          <cell r="A2833">
            <v>102832</v>
          </cell>
          <cell r="B2833" t="str">
            <v>CHAIRS</v>
          </cell>
        </row>
        <row r="2834">
          <cell r="A2834">
            <v>102833</v>
          </cell>
          <cell r="B2834" t="str">
            <v>SIDE TABLE</v>
          </cell>
        </row>
        <row r="2835">
          <cell r="A2835">
            <v>102834</v>
          </cell>
          <cell r="B2835" t="str">
            <v>SIDE TABLE</v>
          </cell>
        </row>
        <row r="2836">
          <cell r="A2836">
            <v>102835</v>
          </cell>
          <cell r="B2836" t="str">
            <v>STAFF TABLE</v>
          </cell>
        </row>
        <row r="2837">
          <cell r="A2837">
            <v>102836</v>
          </cell>
          <cell r="B2837" t="str">
            <v>STAFF TABLE</v>
          </cell>
        </row>
        <row r="2838">
          <cell r="A2838">
            <v>102837</v>
          </cell>
          <cell r="B2838" t="str">
            <v>STAFF TABLE</v>
          </cell>
        </row>
        <row r="2839">
          <cell r="A2839">
            <v>102838</v>
          </cell>
          <cell r="B2839" t="str">
            <v>STAFF TABLE</v>
          </cell>
        </row>
        <row r="2840">
          <cell r="A2840">
            <v>102839</v>
          </cell>
          <cell r="B2840" t="str">
            <v>STAFF TABLE</v>
          </cell>
        </row>
        <row r="2841">
          <cell r="A2841">
            <v>102840</v>
          </cell>
          <cell r="B2841" t="str">
            <v>MOBILE DRAWER UNIT</v>
          </cell>
        </row>
        <row r="2842">
          <cell r="A2842">
            <v>102841</v>
          </cell>
          <cell r="B2842" t="str">
            <v>MOBILE DRAWER UNIT</v>
          </cell>
        </row>
        <row r="2843">
          <cell r="A2843">
            <v>102842</v>
          </cell>
          <cell r="B2843" t="str">
            <v>MOBILE DRAWER UNIT</v>
          </cell>
        </row>
        <row r="2844">
          <cell r="A2844">
            <v>102843</v>
          </cell>
          <cell r="B2844" t="str">
            <v>MOBILE DRAWER UNIT</v>
          </cell>
        </row>
        <row r="2845">
          <cell r="A2845">
            <v>102844</v>
          </cell>
          <cell r="B2845" t="str">
            <v>SIDE TABLE FOR PRINTER</v>
          </cell>
        </row>
        <row r="2846">
          <cell r="A2846">
            <v>102845</v>
          </cell>
          <cell r="B2846" t="str">
            <v>DEMO ROOM SHELF</v>
          </cell>
        </row>
        <row r="2847">
          <cell r="A2847">
            <v>102846</v>
          </cell>
          <cell r="B2847" t="str">
            <v>FANS</v>
          </cell>
        </row>
        <row r="2848">
          <cell r="A2848">
            <v>102847</v>
          </cell>
          <cell r="B2848" t="str">
            <v>FANS</v>
          </cell>
        </row>
        <row r="2849">
          <cell r="A2849">
            <v>102848</v>
          </cell>
          <cell r="B2849" t="str">
            <v>FANS</v>
          </cell>
        </row>
        <row r="2850">
          <cell r="A2850">
            <v>102849</v>
          </cell>
          <cell r="B2850" t="str">
            <v>FANS</v>
          </cell>
        </row>
        <row r="2851">
          <cell r="A2851">
            <v>102850</v>
          </cell>
          <cell r="B2851" t="str">
            <v>FANS</v>
          </cell>
        </row>
        <row r="2852">
          <cell r="A2852">
            <v>102851</v>
          </cell>
          <cell r="B2852" t="str">
            <v>FANS</v>
          </cell>
        </row>
        <row r="2853">
          <cell r="A2853">
            <v>102852</v>
          </cell>
          <cell r="B2853" t="str">
            <v>TELEPHONE</v>
          </cell>
        </row>
        <row r="2854">
          <cell r="A2854">
            <v>102853</v>
          </cell>
          <cell r="B2854" t="str">
            <v>STOREWELL PLAIN</v>
          </cell>
        </row>
        <row r="2855">
          <cell r="A2855">
            <v>102854</v>
          </cell>
          <cell r="B2855" t="str">
            <v>GODREJ RED REFRIGRATOR</v>
          </cell>
        </row>
        <row r="2856">
          <cell r="A2856">
            <v>102855</v>
          </cell>
          <cell r="B2856" t="str">
            <v>CUPBOARD</v>
          </cell>
        </row>
        <row r="2857">
          <cell r="A2857">
            <v>102856</v>
          </cell>
          <cell r="B2857" t="str">
            <v>WORK TABLE</v>
          </cell>
        </row>
        <row r="2858">
          <cell r="A2858">
            <v>102857</v>
          </cell>
          <cell r="B2858" t="str">
            <v>SRV VAN-MEI MH1Z AN 1492</v>
          </cell>
        </row>
        <row r="2859">
          <cell r="A2859">
            <v>102858</v>
          </cell>
          <cell r="B2859" t="str">
            <v>COMPUTER/LCK</v>
          </cell>
        </row>
        <row r="2860">
          <cell r="A2860">
            <v>102859</v>
          </cell>
          <cell r="B2860" t="str">
            <v>AIR CONDITIONER</v>
          </cell>
        </row>
        <row r="2861">
          <cell r="A2861">
            <v>102860</v>
          </cell>
          <cell r="B2861" t="str">
            <v>COMPUTER UNIT (966 TO 974)</v>
          </cell>
        </row>
        <row r="2862">
          <cell r="A2862">
            <v>102861</v>
          </cell>
          <cell r="B2862" t="str">
            <v>COMPUTER UNIT (966 TO 974)</v>
          </cell>
        </row>
        <row r="2863">
          <cell r="A2863">
            <v>102862</v>
          </cell>
          <cell r="B2863" t="str">
            <v>CHAIRS</v>
          </cell>
        </row>
        <row r="2864">
          <cell r="A2864">
            <v>102863</v>
          </cell>
          <cell r="B2864" t="str">
            <v>CHAIRS</v>
          </cell>
        </row>
        <row r="2865">
          <cell r="A2865">
            <v>102864</v>
          </cell>
          <cell r="B2865" t="str">
            <v>CHAIRS</v>
          </cell>
        </row>
        <row r="2866">
          <cell r="A2866">
            <v>102865</v>
          </cell>
          <cell r="B2866" t="str">
            <v>CHAIRS</v>
          </cell>
        </row>
        <row r="2867">
          <cell r="A2867">
            <v>102866</v>
          </cell>
          <cell r="B2867" t="str">
            <v>CHAIRS</v>
          </cell>
        </row>
        <row r="2868">
          <cell r="A2868">
            <v>102867</v>
          </cell>
          <cell r="B2868" t="str">
            <v>OFFICE TABLE</v>
          </cell>
        </row>
        <row r="2869">
          <cell r="A2869">
            <v>102868</v>
          </cell>
          <cell r="B2869" t="str">
            <v>OFFICE TABLE</v>
          </cell>
        </row>
        <row r="2870">
          <cell r="A2870">
            <v>102869</v>
          </cell>
          <cell r="B2870" t="str">
            <v>OFFICE TABLE</v>
          </cell>
        </row>
        <row r="2871">
          <cell r="A2871">
            <v>102870</v>
          </cell>
          <cell r="B2871" t="str">
            <v>TEL.SYSTEM</v>
          </cell>
        </row>
        <row r="2872">
          <cell r="A2872">
            <v>102871</v>
          </cell>
          <cell r="B2872" t="str">
            <v>TELEPHONE</v>
          </cell>
        </row>
        <row r="2873">
          <cell r="A2873">
            <v>102872</v>
          </cell>
          <cell r="B2873" t="str">
            <v>TELEPHONE</v>
          </cell>
        </row>
        <row r="2874">
          <cell r="A2874">
            <v>102873</v>
          </cell>
          <cell r="B2874" t="str">
            <v>DESKPRO 2000</v>
          </cell>
        </row>
        <row r="2875">
          <cell r="A2875">
            <v>102874</v>
          </cell>
          <cell r="B2875" t="str">
            <v>GODREJ BOOK CASE</v>
          </cell>
        </row>
        <row r="2876">
          <cell r="A2876">
            <v>102875</v>
          </cell>
          <cell r="B2876" t="str">
            <v>EXHOUST FAN</v>
          </cell>
        </row>
        <row r="2877">
          <cell r="A2877">
            <v>102876</v>
          </cell>
          <cell r="B2877" t="str">
            <v>EXHOUST FAN</v>
          </cell>
        </row>
        <row r="2878">
          <cell r="A2878">
            <v>102877</v>
          </cell>
          <cell r="B2878" t="str">
            <v>MONITPOR WITH CPU</v>
          </cell>
        </row>
        <row r="2879">
          <cell r="A2879">
            <v>102878</v>
          </cell>
          <cell r="B2879" t="str">
            <v>UPS SYSTEM</v>
          </cell>
        </row>
        <row r="2880">
          <cell r="A2880">
            <v>102879</v>
          </cell>
          <cell r="B2880" t="str">
            <v>PRINTER(PANASONIC)</v>
          </cell>
        </row>
        <row r="2881">
          <cell r="A2881">
            <v>102880</v>
          </cell>
          <cell r="B2881" t="str">
            <v>AIR CONDITIONER</v>
          </cell>
        </row>
        <row r="2882">
          <cell r="A2882">
            <v>102881</v>
          </cell>
          <cell r="B2882" t="str">
            <v>UPS-DEL</v>
          </cell>
        </row>
        <row r="2883">
          <cell r="A2883">
            <v>102882</v>
          </cell>
          <cell r="B2883" t="str">
            <v>COMPUTER UNIT (966 TO 974)</v>
          </cell>
        </row>
        <row r="2884">
          <cell r="A2884">
            <v>102883</v>
          </cell>
          <cell r="B2884" t="str">
            <v>CONFERENCE TABLE</v>
          </cell>
        </row>
        <row r="2885">
          <cell r="A2885">
            <v>102884</v>
          </cell>
          <cell r="B2885" t="str">
            <v>SOFA 3 SEATER</v>
          </cell>
        </row>
        <row r="2886">
          <cell r="A2886">
            <v>102885</v>
          </cell>
          <cell r="B2886" t="str">
            <v>SOFA 2 SEATER</v>
          </cell>
        </row>
        <row r="2887">
          <cell r="A2887">
            <v>102886</v>
          </cell>
          <cell r="B2887" t="str">
            <v>CHAIRS</v>
          </cell>
        </row>
        <row r="2888">
          <cell r="A2888">
            <v>102887</v>
          </cell>
          <cell r="B2888" t="str">
            <v>CHAIRS</v>
          </cell>
        </row>
        <row r="2889">
          <cell r="A2889">
            <v>102888</v>
          </cell>
          <cell r="B2889" t="str">
            <v>CHAIRS</v>
          </cell>
        </row>
        <row r="2890">
          <cell r="A2890">
            <v>102889</v>
          </cell>
          <cell r="B2890" t="str">
            <v>CHAIRS</v>
          </cell>
        </row>
        <row r="2891">
          <cell r="A2891">
            <v>102890</v>
          </cell>
          <cell r="B2891" t="str">
            <v>CHAIRS</v>
          </cell>
        </row>
        <row r="2892">
          <cell r="A2892">
            <v>102891</v>
          </cell>
          <cell r="B2892" t="str">
            <v>CHAIRS</v>
          </cell>
        </row>
        <row r="2893">
          <cell r="A2893">
            <v>102892</v>
          </cell>
          <cell r="B2893" t="str">
            <v>CHAIRS</v>
          </cell>
        </row>
        <row r="2894">
          <cell r="A2894">
            <v>102893</v>
          </cell>
          <cell r="B2894" t="str">
            <v>CHAIRS</v>
          </cell>
        </row>
        <row r="2895">
          <cell r="A2895">
            <v>102894</v>
          </cell>
          <cell r="B2895" t="str">
            <v>CHAIRS</v>
          </cell>
        </row>
        <row r="2896">
          <cell r="A2896">
            <v>102895</v>
          </cell>
          <cell r="B2896" t="str">
            <v>CHAIRS</v>
          </cell>
        </row>
        <row r="2897">
          <cell r="A2897">
            <v>102896</v>
          </cell>
          <cell r="B2897" t="str">
            <v>OFFICE TABLE</v>
          </cell>
        </row>
        <row r="2898">
          <cell r="A2898">
            <v>102897</v>
          </cell>
          <cell r="B2898" t="str">
            <v>OFFICE TABLE</v>
          </cell>
        </row>
        <row r="2899">
          <cell r="A2899">
            <v>102898</v>
          </cell>
          <cell r="B2899" t="str">
            <v>FAX MACHINE</v>
          </cell>
        </row>
        <row r="2900">
          <cell r="A2900">
            <v>102899</v>
          </cell>
          <cell r="B2900" t="str">
            <v>REFRIGERATOR</v>
          </cell>
        </row>
        <row r="2901">
          <cell r="A2901">
            <v>102900</v>
          </cell>
          <cell r="B2901" t="str">
            <v>EPABX</v>
          </cell>
        </row>
        <row r="2902">
          <cell r="A2902">
            <v>102901</v>
          </cell>
          <cell r="B2902" t="str">
            <v>GENERATOR SET</v>
          </cell>
        </row>
        <row r="2903">
          <cell r="A2903">
            <v>102902</v>
          </cell>
          <cell r="B2903" t="str">
            <v>TELEPHONE</v>
          </cell>
        </row>
        <row r="2904">
          <cell r="A2904">
            <v>102903</v>
          </cell>
          <cell r="B2904" t="str">
            <v>CEILING FAN</v>
          </cell>
        </row>
        <row r="2905">
          <cell r="A2905">
            <v>102904</v>
          </cell>
          <cell r="B2905" t="str">
            <v>HP DESKJET</v>
          </cell>
        </row>
        <row r="2906">
          <cell r="A2906">
            <v>102905</v>
          </cell>
          <cell r="B2906" t="str">
            <v>PEDESTAL FAN</v>
          </cell>
        </row>
        <row r="2907">
          <cell r="A2907">
            <v>102906</v>
          </cell>
          <cell r="B2907" t="str">
            <v>HP DESKJET-HO</v>
          </cell>
        </row>
        <row r="2908">
          <cell r="A2908">
            <v>102907</v>
          </cell>
          <cell r="B2908" t="str">
            <v>INSTALLATION OF VSAT B.NO 408</v>
          </cell>
        </row>
        <row r="2909">
          <cell r="A2909">
            <v>102908</v>
          </cell>
          <cell r="B2909" t="str">
            <v>IMPROVMENT LEASE HOLD PREMISES</v>
          </cell>
        </row>
        <row r="2910">
          <cell r="A2910">
            <v>102909</v>
          </cell>
          <cell r="B2910" t="str">
            <v>OFF. EQUIPMENT CELLULAR</v>
          </cell>
        </row>
        <row r="2911">
          <cell r="A2911">
            <v>102910</v>
          </cell>
          <cell r="B2911" t="str">
            <v>OFF. EQUIPMENT CELLULAR</v>
          </cell>
        </row>
        <row r="2912">
          <cell r="A2912">
            <v>102911</v>
          </cell>
          <cell r="B2912" t="str">
            <v>OFF. EQUIPMENT CELLULAR</v>
          </cell>
        </row>
        <row r="2913">
          <cell r="A2913">
            <v>102912</v>
          </cell>
          <cell r="B2913" t="str">
            <v>MODI XEROX XD-100</v>
          </cell>
        </row>
        <row r="2914">
          <cell r="A2914">
            <v>102913</v>
          </cell>
          <cell r="B2914" t="str">
            <v>TELEPHONE</v>
          </cell>
        </row>
        <row r="2915">
          <cell r="A2915">
            <v>102914</v>
          </cell>
          <cell r="B2915" t="str">
            <v>TELEPNONE</v>
          </cell>
        </row>
        <row r="2916">
          <cell r="A2916">
            <v>102915</v>
          </cell>
          <cell r="B2916" t="str">
            <v>TELEPHONE</v>
          </cell>
        </row>
        <row r="2917">
          <cell r="A2917">
            <v>102916</v>
          </cell>
          <cell r="B2917" t="str">
            <v>TELEPHONE</v>
          </cell>
        </row>
        <row r="2918">
          <cell r="A2918">
            <v>102917</v>
          </cell>
          <cell r="B2918" t="str">
            <v>TELEPHONE</v>
          </cell>
        </row>
        <row r="2919">
          <cell r="A2919">
            <v>102918</v>
          </cell>
          <cell r="B2919" t="str">
            <v>GD-90 CELLULAR</v>
          </cell>
        </row>
        <row r="2920">
          <cell r="A2920">
            <v>102919</v>
          </cell>
          <cell r="B2920" t="str">
            <v>GD-90 CELLULAR</v>
          </cell>
        </row>
        <row r="2921">
          <cell r="A2921">
            <v>102920</v>
          </cell>
          <cell r="B2921" t="str">
            <v>GD-90 CELLULAR</v>
          </cell>
        </row>
        <row r="2922">
          <cell r="A2922">
            <v>102921</v>
          </cell>
          <cell r="B2922" t="str">
            <v>GD-92 CELLULAR</v>
          </cell>
        </row>
        <row r="2923">
          <cell r="A2923">
            <v>102922</v>
          </cell>
          <cell r="B2923" t="str">
            <v>GD-92 CELLULAR</v>
          </cell>
        </row>
        <row r="2924">
          <cell r="A2924">
            <v>102923</v>
          </cell>
          <cell r="B2924" t="str">
            <v>ACQUGUARD</v>
          </cell>
        </row>
        <row r="2925">
          <cell r="A2925">
            <v>102924</v>
          </cell>
          <cell r="B2925" t="str">
            <v>ETHERNET CARD</v>
          </cell>
        </row>
        <row r="2926">
          <cell r="A2926">
            <v>102925</v>
          </cell>
          <cell r="B2926" t="str">
            <v>SINGLE LINE TELEPHONE</v>
          </cell>
        </row>
        <row r="2927">
          <cell r="A2927">
            <v>102926</v>
          </cell>
          <cell r="B2927" t="str">
            <v>ALMIRAH</v>
          </cell>
        </row>
        <row r="2928">
          <cell r="A2928">
            <v>102927</v>
          </cell>
          <cell r="B2928" t="str">
            <v>ALMIRAH</v>
          </cell>
        </row>
        <row r="2929">
          <cell r="A2929">
            <v>102928</v>
          </cell>
          <cell r="B2929" t="str">
            <v>CHAIRS</v>
          </cell>
        </row>
        <row r="2930">
          <cell r="A2930">
            <v>102929</v>
          </cell>
          <cell r="B2930" t="str">
            <v>CHAIRS</v>
          </cell>
        </row>
        <row r="2931">
          <cell r="A2931">
            <v>102930</v>
          </cell>
          <cell r="B2931" t="str">
            <v>CHAIRS</v>
          </cell>
        </row>
        <row r="2932">
          <cell r="A2932">
            <v>102931</v>
          </cell>
          <cell r="B2932" t="str">
            <v>OFFICE TABLE</v>
          </cell>
        </row>
        <row r="2933">
          <cell r="A2933">
            <v>102932</v>
          </cell>
          <cell r="B2933" t="str">
            <v>OFFICE TABLE</v>
          </cell>
        </row>
        <row r="2934">
          <cell r="A2934">
            <v>102933</v>
          </cell>
          <cell r="B2934" t="str">
            <v>CEILING FAN</v>
          </cell>
        </row>
        <row r="2935">
          <cell r="A2935">
            <v>102934</v>
          </cell>
          <cell r="B2935" t="str">
            <v>CEILING FAN</v>
          </cell>
        </row>
        <row r="2936">
          <cell r="A2936">
            <v>102935</v>
          </cell>
          <cell r="B2936" t="str">
            <v>KODAK CAMERA</v>
          </cell>
        </row>
        <row r="2937">
          <cell r="A2937">
            <v>102936</v>
          </cell>
          <cell r="B2937" t="str">
            <v>TELEPNONE</v>
          </cell>
        </row>
        <row r="2938">
          <cell r="A2938">
            <v>102937</v>
          </cell>
          <cell r="B2938" t="str">
            <v>TELEPNONE</v>
          </cell>
        </row>
        <row r="2939">
          <cell r="A2939">
            <v>102938</v>
          </cell>
          <cell r="B2939" t="str">
            <v>COMPUTER TABLE</v>
          </cell>
        </row>
        <row r="2940">
          <cell r="A2940">
            <v>102939</v>
          </cell>
          <cell r="B2940" t="str">
            <v>STAFF TABLE</v>
          </cell>
        </row>
        <row r="2941">
          <cell r="A2941">
            <v>102940</v>
          </cell>
          <cell r="B2941" t="str">
            <v>CASH BOX</v>
          </cell>
        </row>
        <row r="2942">
          <cell r="A2942">
            <v>102941</v>
          </cell>
          <cell r="B2942" t="str">
            <v>EPSON PRINTER DFX 8000</v>
          </cell>
        </row>
        <row r="2943">
          <cell r="A2943">
            <v>102942</v>
          </cell>
          <cell r="B2943" t="str">
            <v>AC WINDOW</v>
          </cell>
        </row>
        <row r="2944">
          <cell r="A2944">
            <v>102943</v>
          </cell>
          <cell r="B2944" t="str">
            <v>DESKPRO COMP WITH COLOUR MONITOR</v>
          </cell>
        </row>
        <row r="2945">
          <cell r="A2945">
            <v>102944</v>
          </cell>
          <cell r="B2945" t="str">
            <v>FILLING RACK</v>
          </cell>
        </row>
        <row r="2946">
          <cell r="A2946">
            <v>102945</v>
          </cell>
          <cell r="B2946" t="str">
            <v>STORAGE-MOBILE DRAWER USER</v>
          </cell>
        </row>
        <row r="2947">
          <cell r="A2947">
            <v>102946</v>
          </cell>
          <cell r="B2947" t="str">
            <v>COMPUTER COMPAQ</v>
          </cell>
        </row>
        <row r="2948">
          <cell r="A2948">
            <v>102947</v>
          </cell>
          <cell r="B2948" t="str">
            <v>MODEMS</v>
          </cell>
        </row>
        <row r="2949">
          <cell r="A2949">
            <v>102948</v>
          </cell>
          <cell r="B2949" t="str">
            <v>KX-TSSMX-B-SINGLE LINE</v>
          </cell>
        </row>
        <row r="2950">
          <cell r="A2950">
            <v>102949</v>
          </cell>
          <cell r="B2950" t="str">
            <v>KX-TSSMX-B-SINGLE LINE</v>
          </cell>
        </row>
        <row r="2951">
          <cell r="A2951">
            <v>102950</v>
          </cell>
          <cell r="B2951" t="str">
            <v>KX-TSSMX-B-SINGLE LINE</v>
          </cell>
        </row>
        <row r="2952">
          <cell r="A2952">
            <v>102951</v>
          </cell>
          <cell r="B2952" t="str">
            <v>MONITOR WITH CPU</v>
          </cell>
        </row>
        <row r="2953">
          <cell r="A2953">
            <v>102952</v>
          </cell>
          <cell r="B2953" t="str">
            <v>CELL PHONE</v>
          </cell>
        </row>
        <row r="2954">
          <cell r="A2954">
            <v>102953</v>
          </cell>
          <cell r="B2954" t="str">
            <v>CELL PHONE</v>
          </cell>
        </row>
        <row r="2955">
          <cell r="A2955">
            <v>102954</v>
          </cell>
          <cell r="B2955" t="str">
            <v>TABLE MADE BY JP VARDE</v>
          </cell>
        </row>
        <row r="2956">
          <cell r="A2956">
            <v>102955</v>
          </cell>
          <cell r="B2956" t="str">
            <v>FILEING CABINETS</v>
          </cell>
        </row>
        <row r="2957">
          <cell r="A2957">
            <v>102956</v>
          </cell>
          <cell r="B2957" t="str">
            <v>PRINTER PANASONIC</v>
          </cell>
        </row>
        <row r="2958">
          <cell r="A2958">
            <v>102957</v>
          </cell>
          <cell r="B2958" t="str">
            <v>RECEPTION TABLE</v>
          </cell>
        </row>
        <row r="2959">
          <cell r="A2959">
            <v>102958</v>
          </cell>
          <cell r="B2959" t="str">
            <v>VISITOR SOFA</v>
          </cell>
        </row>
        <row r="2960">
          <cell r="A2960">
            <v>102959</v>
          </cell>
          <cell r="B2960" t="str">
            <v>GLASS DOOR</v>
          </cell>
        </row>
        <row r="2961">
          <cell r="A2961">
            <v>102960</v>
          </cell>
          <cell r="B2961" t="str">
            <v>SIDE TABLEGLASS TOP</v>
          </cell>
        </row>
        <row r="2962">
          <cell r="A2962">
            <v>102961</v>
          </cell>
          <cell r="B2962" t="str">
            <v>SIDE TABLE GLASS TOP</v>
          </cell>
        </row>
        <row r="2963">
          <cell r="A2963">
            <v>102962</v>
          </cell>
          <cell r="B2963" t="str">
            <v>PLANTER</v>
          </cell>
        </row>
        <row r="2964">
          <cell r="A2964">
            <v>102963</v>
          </cell>
          <cell r="B2964" t="str">
            <v>CHAIR WITH ARMS</v>
          </cell>
        </row>
        <row r="2965">
          <cell r="A2965">
            <v>102964</v>
          </cell>
          <cell r="B2965" t="str">
            <v>CHAIR WITH ARMS</v>
          </cell>
        </row>
        <row r="2966">
          <cell r="A2966">
            <v>102965</v>
          </cell>
          <cell r="B2966" t="str">
            <v>CHAIR WITH ARMS</v>
          </cell>
        </row>
        <row r="2967">
          <cell r="A2967">
            <v>102966</v>
          </cell>
          <cell r="B2967" t="str">
            <v>CHAIR WITH TABLE</v>
          </cell>
        </row>
        <row r="2968">
          <cell r="A2968">
            <v>102967</v>
          </cell>
          <cell r="B2968" t="str">
            <v>CHAIR WITH ARMS</v>
          </cell>
        </row>
        <row r="2969">
          <cell r="A2969">
            <v>102968</v>
          </cell>
          <cell r="B2969" t="str">
            <v>CHAIR WITH ARMS</v>
          </cell>
        </row>
        <row r="2970">
          <cell r="A2970">
            <v>102969</v>
          </cell>
          <cell r="B2970" t="str">
            <v>CHAIR WITH ARMS</v>
          </cell>
        </row>
        <row r="2971">
          <cell r="A2971">
            <v>102970</v>
          </cell>
          <cell r="B2971" t="str">
            <v>CHAIR WITH ARMS</v>
          </cell>
        </row>
        <row r="2972">
          <cell r="A2972">
            <v>102971</v>
          </cell>
          <cell r="B2972" t="str">
            <v>CHAIR WITH ARMS</v>
          </cell>
        </row>
        <row r="2973">
          <cell r="A2973">
            <v>102972</v>
          </cell>
          <cell r="B2973" t="str">
            <v>CHAIR</v>
          </cell>
        </row>
        <row r="2974">
          <cell r="A2974">
            <v>102973</v>
          </cell>
          <cell r="B2974" t="str">
            <v>CHAIR</v>
          </cell>
        </row>
        <row r="2975">
          <cell r="A2975">
            <v>102974</v>
          </cell>
          <cell r="B2975" t="str">
            <v>CHAIR</v>
          </cell>
        </row>
        <row r="2976">
          <cell r="A2976">
            <v>102975</v>
          </cell>
          <cell r="B2976" t="str">
            <v>CHAIR</v>
          </cell>
        </row>
        <row r="2977">
          <cell r="A2977">
            <v>102976</v>
          </cell>
          <cell r="B2977" t="str">
            <v>CUSTOMER HISTORY CARD</v>
          </cell>
        </row>
        <row r="2978">
          <cell r="A2978">
            <v>102977</v>
          </cell>
          <cell r="B2978" t="str">
            <v>WATER PURIFER</v>
          </cell>
        </row>
        <row r="2979">
          <cell r="A2979">
            <v>102978</v>
          </cell>
          <cell r="B2979" t="str">
            <v>TABLE</v>
          </cell>
        </row>
        <row r="2980">
          <cell r="A2980">
            <v>102979</v>
          </cell>
          <cell r="B2980" t="str">
            <v>CHAIR</v>
          </cell>
        </row>
        <row r="2981">
          <cell r="A2981">
            <v>102980</v>
          </cell>
          <cell r="B2981" t="str">
            <v>FAX MACHINE</v>
          </cell>
        </row>
        <row r="2982">
          <cell r="A2982">
            <v>102981</v>
          </cell>
          <cell r="B2982" t="str">
            <v>PHOTOCOPIER</v>
          </cell>
        </row>
        <row r="2983">
          <cell r="A2983">
            <v>102982</v>
          </cell>
          <cell r="B2983" t="str">
            <v>KELVINATOR REFRIGRATOR</v>
          </cell>
        </row>
        <row r="2984">
          <cell r="A2984">
            <v>102983</v>
          </cell>
          <cell r="B2984" t="str">
            <v>PANABOARD WITH P. STAND</v>
          </cell>
        </row>
        <row r="2985">
          <cell r="A2985">
            <v>102984</v>
          </cell>
          <cell r="B2985" t="str">
            <v>PRE A.C SPLIT 2 TON AMRIT SETH</v>
          </cell>
        </row>
        <row r="2986">
          <cell r="A2986">
            <v>102985</v>
          </cell>
          <cell r="B2986" t="str">
            <v>SIDE RACK WITH SHUTTER</v>
          </cell>
        </row>
        <row r="2987">
          <cell r="A2987">
            <v>102986</v>
          </cell>
          <cell r="B2987" t="str">
            <v>SIDE RACK WITHOUT SHUTTER</v>
          </cell>
        </row>
        <row r="2988">
          <cell r="A2988">
            <v>102987</v>
          </cell>
          <cell r="B2988" t="str">
            <v>TABLE</v>
          </cell>
        </row>
        <row r="2989">
          <cell r="A2989">
            <v>102988</v>
          </cell>
          <cell r="B2989" t="str">
            <v>WOODEN TABLES-MAGAZINES</v>
          </cell>
        </row>
        <row r="2990">
          <cell r="A2990">
            <v>102989</v>
          </cell>
          <cell r="B2990" t="str">
            <v>TEA VENDDING MACHINE</v>
          </cell>
        </row>
        <row r="2991">
          <cell r="A2991">
            <v>102990</v>
          </cell>
          <cell r="B2991" t="str">
            <v>KXT7055</v>
          </cell>
        </row>
        <row r="2992">
          <cell r="A2992">
            <v>102991</v>
          </cell>
          <cell r="B2992" t="str">
            <v>PC WIT MONITOR</v>
          </cell>
        </row>
        <row r="2993">
          <cell r="A2993">
            <v>102992</v>
          </cell>
          <cell r="B2993" t="str">
            <v>KX-T 308 KTS</v>
          </cell>
        </row>
        <row r="2994">
          <cell r="A2994">
            <v>102993</v>
          </cell>
          <cell r="B2994" t="str">
            <v>KX-TA30874-KTS</v>
          </cell>
        </row>
        <row r="2995">
          <cell r="A2995">
            <v>102994</v>
          </cell>
          <cell r="B2995" t="str">
            <v>KX-TA30877-KTS</v>
          </cell>
        </row>
        <row r="2996">
          <cell r="A2996">
            <v>102995</v>
          </cell>
          <cell r="B2996" t="str">
            <v>KX-TA30891-KTS</v>
          </cell>
        </row>
        <row r="2997">
          <cell r="A2997">
            <v>102996</v>
          </cell>
          <cell r="B2997" t="str">
            <v>KX-TSSMX-B-SINGLE LINE</v>
          </cell>
        </row>
        <row r="2998">
          <cell r="A2998">
            <v>102997</v>
          </cell>
          <cell r="B2998" t="str">
            <v>DISCUSSION TABLES</v>
          </cell>
        </row>
        <row r="2999">
          <cell r="A2999">
            <v>102998</v>
          </cell>
          <cell r="B2999" t="str">
            <v>TABLES</v>
          </cell>
        </row>
        <row r="3000">
          <cell r="A3000">
            <v>102999</v>
          </cell>
          <cell r="B3000" t="str">
            <v>CONFERENCE TABLE</v>
          </cell>
        </row>
        <row r="3001">
          <cell r="A3001">
            <v>103000</v>
          </cell>
          <cell r="B3001" t="str">
            <v>CHAIRS 24 NOS</v>
          </cell>
        </row>
        <row r="3002">
          <cell r="A3002">
            <v>103001</v>
          </cell>
          <cell r="B3002" t="str">
            <v>TEPOY</v>
          </cell>
        </row>
        <row r="3003">
          <cell r="A3003">
            <v>103002</v>
          </cell>
          <cell r="B3003" t="str">
            <v>LOW HEIGHT PARTITION</v>
          </cell>
        </row>
        <row r="3004">
          <cell r="A3004">
            <v>103003</v>
          </cell>
          <cell r="B3004" t="str">
            <v>FULL HEIGHT PARTITION</v>
          </cell>
        </row>
        <row r="3005">
          <cell r="A3005">
            <v>103004</v>
          </cell>
          <cell r="B3005" t="str">
            <v>MAIN DOOR</v>
          </cell>
        </row>
        <row r="3006">
          <cell r="A3006">
            <v>103005</v>
          </cell>
          <cell r="B3006" t="str">
            <v>OTHER DOOR</v>
          </cell>
        </row>
        <row r="3007">
          <cell r="A3007">
            <v>103006</v>
          </cell>
          <cell r="B3007" t="str">
            <v>INTERIOR DECOR</v>
          </cell>
        </row>
        <row r="3008">
          <cell r="A3008">
            <v>103007</v>
          </cell>
          <cell r="B3008" t="str">
            <v>MISC &amp; CIVIL WORK</v>
          </cell>
        </row>
        <row r="3009">
          <cell r="A3009">
            <v>103008</v>
          </cell>
          <cell r="B3009" t="str">
            <v>PAINT</v>
          </cell>
        </row>
        <row r="3010">
          <cell r="A3010">
            <v>103009</v>
          </cell>
          <cell r="B3010" t="str">
            <v>FALSE CEILING</v>
          </cell>
        </row>
        <row r="3011">
          <cell r="A3011">
            <v>103010</v>
          </cell>
          <cell r="B3011" t="str">
            <v>RECYCLING CHARGES FOR OLD FURNITURE &amp; FIXTURE</v>
          </cell>
        </row>
        <row r="3012">
          <cell r="A3012">
            <v>103011</v>
          </cell>
          <cell r="B3012" t="str">
            <v>CONSULTANCY CHARGES</v>
          </cell>
        </row>
        <row r="3013">
          <cell r="A3013">
            <v>103012</v>
          </cell>
          <cell r="B3013" t="str">
            <v>ELECTRICAL FITTINGS</v>
          </cell>
        </row>
        <row r="3014">
          <cell r="A3014">
            <v>103013</v>
          </cell>
          <cell r="B3014" t="str">
            <v>1.5 KVA UPS-HO</v>
          </cell>
        </row>
        <row r="3015">
          <cell r="A3015">
            <v>103014</v>
          </cell>
          <cell r="B3015" t="str">
            <v>VSAT</v>
          </cell>
        </row>
        <row r="3016">
          <cell r="A3016">
            <v>103015</v>
          </cell>
          <cell r="B3016" t="str">
            <v>UPS WITH RACK</v>
          </cell>
        </row>
        <row r="3017">
          <cell r="A3017">
            <v>103016</v>
          </cell>
          <cell r="B3017" t="str">
            <v>ETHERNET CARD</v>
          </cell>
        </row>
        <row r="3018">
          <cell r="A3018">
            <v>103017</v>
          </cell>
          <cell r="B3018" t="str">
            <v>UPS BATTERIES                      1</v>
          </cell>
        </row>
        <row r="3019">
          <cell r="A3019">
            <v>103018</v>
          </cell>
          <cell r="B3019" t="str">
            <v>WIPRO ACERMATE</v>
          </cell>
        </row>
        <row r="3020">
          <cell r="A3020">
            <v>103019</v>
          </cell>
          <cell r="B3020" t="str">
            <v>KHAITAN FAN</v>
          </cell>
        </row>
        <row r="3021">
          <cell r="A3021">
            <v>103020</v>
          </cell>
          <cell r="B3021" t="str">
            <v>KHAITAN FAN</v>
          </cell>
        </row>
        <row r="3022">
          <cell r="A3022">
            <v>103021</v>
          </cell>
          <cell r="B3022" t="str">
            <v>PAGER</v>
          </cell>
        </row>
        <row r="3023">
          <cell r="A3023">
            <v>103022</v>
          </cell>
          <cell r="B3023" t="str">
            <v>TABLE IN GODOWN</v>
          </cell>
        </row>
        <row r="3024">
          <cell r="A3024">
            <v>103023</v>
          </cell>
          <cell r="B3024" t="str">
            <v>BACK CHAIR IN GODOWN</v>
          </cell>
        </row>
        <row r="3025">
          <cell r="A3025">
            <v>103024</v>
          </cell>
          <cell r="B3025" t="str">
            <v>FILLING RACK &amp; PARTITION GODOWN</v>
          </cell>
        </row>
        <row r="3026">
          <cell r="A3026">
            <v>103025</v>
          </cell>
          <cell r="B3026" t="str">
            <v>MODEMS</v>
          </cell>
        </row>
        <row r="3027">
          <cell r="A3027">
            <v>103026</v>
          </cell>
          <cell r="B3027" t="str">
            <v>OFFICERS TABLE</v>
          </cell>
        </row>
        <row r="3028">
          <cell r="A3028">
            <v>103027</v>
          </cell>
          <cell r="B3028" t="str">
            <v>COMPUTER TABLE</v>
          </cell>
        </row>
        <row r="3029">
          <cell r="A3029">
            <v>103028</v>
          </cell>
          <cell r="B3029" t="str">
            <v>STAFF TABLE</v>
          </cell>
        </row>
        <row r="3030">
          <cell r="A3030">
            <v>103029</v>
          </cell>
          <cell r="B3030" t="str">
            <v>STAFF TABLE</v>
          </cell>
        </row>
        <row r="3031">
          <cell r="A3031">
            <v>103030</v>
          </cell>
          <cell r="B3031" t="str">
            <v>CHAIR WITHOUT ARMS</v>
          </cell>
        </row>
        <row r="3032">
          <cell r="A3032">
            <v>103031</v>
          </cell>
          <cell r="B3032" t="str">
            <v>CHAIR WITHOUT ARMS</v>
          </cell>
        </row>
        <row r="3033">
          <cell r="A3033">
            <v>103032</v>
          </cell>
          <cell r="B3033" t="str">
            <v>VAN CHASIS</v>
          </cell>
        </row>
        <row r="3034">
          <cell r="A3034">
            <v>103033</v>
          </cell>
          <cell r="B3034" t="str">
            <v>PRE A.C. SPLIT 1.5 TON AMRIT SETH</v>
          </cell>
        </row>
        <row r="3035">
          <cell r="A3035">
            <v>103034</v>
          </cell>
          <cell r="B3035" t="str">
            <v>WOODEN TABLES</v>
          </cell>
        </row>
        <row r="3036">
          <cell r="A3036">
            <v>103035</v>
          </cell>
          <cell r="B3036" t="str">
            <v>WOODEN TABLES</v>
          </cell>
        </row>
        <row r="3037">
          <cell r="A3037">
            <v>103036</v>
          </cell>
          <cell r="B3037" t="str">
            <v>DESKPRO COMPUTER-EP</v>
          </cell>
        </row>
        <row r="3038">
          <cell r="A3038">
            <v>103037</v>
          </cell>
          <cell r="B3038" t="str">
            <v>KXT7030</v>
          </cell>
        </row>
        <row r="3039">
          <cell r="A3039">
            <v>103038</v>
          </cell>
          <cell r="B3039" t="str">
            <v>MOBILE PHONE-ANIL PILLAI</v>
          </cell>
        </row>
        <row r="3040">
          <cell r="A3040">
            <v>103039</v>
          </cell>
          <cell r="B3040" t="str">
            <v>CELLULAR PHONE</v>
          </cell>
        </row>
        <row r="3041">
          <cell r="A3041">
            <v>103040</v>
          </cell>
          <cell r="B3041" t="str">
            <v>CELLULAR PHONE</v>
          </cell>
        </row>
        <row r="3042">
          <cell r="A3042">
            <v>103041</v>
          </cell>
          <cell r="B3042" t="str">
            <v>CELLULAR PHONE</v>
          </cell>
        </row>
        <row r="3043">
          <cell r="A3043">
            <v>103042</v>
          </cell>
          <cell r="B3043" t="str">
            <v>CELLULAR PHONE</v>
          </cell>
        </row>
        <row r="3044">
          <cell r="A3044">
            <v>103043</v>
          </cell>
          <cell r="B3044" t="str">
            <v>KX-TSSMX-B-SINGLE LINE</v>
          </cell>
        </row>
        <row r="3045">
          <cell r="A3045">
            <v>103044</v>
          </cell>
          <cell r="B3045" t="str">
            <v>KX-TSSMX-B-SINGLE LINE</v>
          </cell>
        </row>
        <row r="3046">
          <cell r="A3046">
            <v>103045</v>
          </cell>
          <cell r="B3046" t="str">
            <v>CELL PHONE</v>
          </cell>
        </row>
        <row r="3047">
          <cell r="A3047">
            <v>103046</v>
          </cell>
          <cell r="B3047" t="str">
            <v>CELL PHONE</v>
          </cell>
        </row>
        <row r="3048">
          <cell r="A3048">
            <v>103047</v>
          </cell>
          <cell r="B3048" t="str">
            <v>CREDENZA TABLE</v>
          </cell>
        </row>
        <row r="3049">
          <cell r="A3049">
            <v>103048</v>
          </cell>
          <cell r="B3049" t="str">
            <v>SOFA SETS</v>
          </cell>
        </row>
        <row r="3050">
          <cell r="A3050">
            <v>103049</v>
          </cell>
          <cell r="B3050" t="str">
            <v>STAFF TABLE</v>
          </cell>
        </row>
        <row r="3051">
          <cell r="A3051">
            <v>103050</v>
          </cell>
          <cell r="B3051" t="str">
            <v>STAFF TABLE</v>
          </cell>
        </row>
        <row r="3052">
          <cell r="A3052">
            <v>103051</v>
          </cell>
          <cell r="B3052" t="str">
            <v>CHAIR WITHOUT ARMS</v>
          </cell>
        </row>
        <row r="3053">
          <cell r="A3053">
            <v>103052</v>
          </cell>
          <cell r="B3053" t="str">
            <v>CHAIR WITHOUT ARMS</v>
          </cell>
        </row>
        <row r="3054">
          <cell r="A3054">
            <v>103053</v>
          </cell>
          <cell r="B3054" t="str">
            <v>PRE A.C. SPLIT1.5 TON AMRIT SETH</v>
          </cell>
        </row>
        <row r="3055">
          <cell r="A3055">
            <v>103054</v>
          </cell>
          <cell r="B3055" t="str">
            <v>HP DESKJET</v>
          </cell>
        </row>
        <row r="3056">
          <cell r="A3056">
            <v>103055</v>
          </cell>
          <cell r="B3056" t="str">
            <v>MOBILE PHONE-BALBIR SINGH</v>
          </cell>
        </row>
        <row r="3057">
          <cell r="A3057">
            <v>103056</v>
          </cell>
          <cell r="B3057" t="str">
            <v>CELLULAR PHONE</v>
          </cell>
        </row>
        <row r="3058">
          <cell r="A3058">
            <v>103057</v>
          </cell>
          <cell r="B3058" t="str">
            <v>MONITOR</v>
          </cell>
        </row>
        <row r="3059">
          <cell r="A3059">
            <v>103058</v>
          </cell>
          <cell r="B3059" t="str">
            <v>CPU</v>
          </cell>
        </row>
        <row r="3060">
          <cell r="A3060">
            <v>103059</v>
          </cell>
          <cell r="B3060" t="str">
            <v>STORAGE RACKS</v>
          </cell>
        </row>
        <row r="3061">
          <cell r="A3061">
            <v>103060</v>
          </cell>
          <cell r="B3061" t="str">
            <v>STORAGE RACKS</v>
          </cell>
        </row>
        <row r="3062">
          <cell r="A3062">
            <v>103061</v>
          </cell>
          <cell r="B3062" t="str">
            <v>STORAGE RACKS</v>
          </cell>
        </row>
        <row r="3063">
          <cell r="A3063">
            <v>103062</v>
          </cell>
          <cell r="B3063" t="str">
            <v>STORAGE RACKS</v>
          </cell>
        </row>
        <row r="3064">
          <cell r="A3064">
            <v>103063</v>
          </cell>
          <cell r="B3064" t="str">
            <v>STORAGE RACKS</v>
          </cell>
        </row>
        <row r="3065">
          <cell r="A3065">
            <v>103064</v>
          </cell>
          <cell r="B3065" t="str">
            <v>WORK BENCH TABLE</v>
          </cell>
        </row>
        <row r="3066">
          <cell r="A3066">
            <v>103065</v>
          </cell>
          <cell r="B3066" t="str">
            <v>WORK BENCH TABLE</v>
          </cell>
        </row>
        <row r="3067">
          <cell r="A3067">
            <v>103066</v>
          </cell>
          <cell r="B3067" t="str">
            <v>WORK BENCH TABLE</v>
          </cell>
        </row>
        <row r="3068">
          <cell r="A3068">
            <v>103067</v>
          </cell>
          <cell r="B3068" t="str">
            <v>STORAGE UNIT</v>
          </cell>
        </row>
        <row r="3069">
          <cell r="A3069">
            <v>103068</v>
          </cell>
          <cell r="B3069" t="str">
            <v>STAFF TABLE</v>
          </cell>
        </row>
        <row r="3070">
          <cell r="A3070">
            <v>103069</v>
          </cell>
          <cell r="B3070" t="str">
            <v>STORAGE RACKS</v>
          </cell>
        </row>
        <row r="3071">
          <cell r="A3071">
            <v>103070</v>
          </cell>
          <cell r="B3071" t="str">
            <v>CHAIR WITH ARMS</v>
          </cell>
        </row>
        <row r="3072">
          <cell r="A3072">
            <v>103071</v>
          </cell>
          <cell r="B3072" t="str">
            <v>CHAIR WITH ARMS</v>
          </cell>
        </row>
        <row r="3073">
          <cell r="A3073">
            <v>103072</v>
          </cell>
          <cell r="B3073" t="str">
            <v>CHAIR WITH ARMS</v>
          </cell>
        </row>
        <row r="3074">
          <cell r="A3074">
            <v>103073</v>
          </cell>
          <cell r="B3074" t="str">
            <v>CHAIR WITH ARMS</v>
          </cell>
        </row>
        <row r="3075">
          <cell r="A3075">
            <v>103074</v>
          </cell>
          <cell r="B3075" t="str">
            <v>CHAIR WITH ARMS</v>
          </cell>
        </row>
        <row r="3076">
          <cell r="A3076">
            <v>103075</v>
          </cell>
          <cell r="B3076" t="str">
            <v>CHAIR WITHOUT ARMS</v>
          </cell>
        </row>
        <row r="3077">
          <cell r="A3077">
            <v>103076</v>
          </cell>
          <cell r="B3077" t="str">
            <v>CHAIR WITHOUT ARMS</v>
          </cell>
        </row>
        <row r="3078">
          <cell r="A3078">
            <v>103077</v>
          </cell>
          <cell r="B3078" t="str">
            <v>TELEPHONE</v>
          </cell>
        </row>
        <row r="3079">
          <cell r="A3079">
            <v>103078</v>
          </cell>
          <cell r="B3079" t="str">
            <v>AC WINDOW</v>
          </cell>
        </row>
        <row r="3080">
          <cell r="A3080">
            <v>103079</v>
          </cell>
          <cell r="B3080" t="str">
            <v>MULTI-TECH MODEM</v>
          </cell>
        </row>
        <row r="3081">
          <cell r="A3081">
            <v>103080</v>
          </cell>
          <cell r="B3081" t="str">
            <v>STEEL RACKS</v>
          </cell>
        </row>
        <row r="3082">
          <cell r="A3082">
            <v>103081</v>
          </cell>
          <cell r="B3082" t="str">
            <v>STEEL RACKS</v>
          </cell>
        </row>
        <row r="3083">
          <cell r="A3083">
            <v>103082</v>
          </cell>
          <cell r="B3083" t="str">
            <v>BINS</v>
          </cell>
        </row>
        <row r="3084">
          <cell r="A3084">
            <v>103083</v>
          </cell>
          <cell r="B3084" t="str">
            <v>RACK PURCHSD PURCHASED</v>
          </cell>
        </row>
        <row r="3085">
          <cell r="A3085">
            <v>103084</v>
          </cell>
          <cell r="B3085" t="str">
            <v>FILLING RACK</v>
          </cell>
        </row>
        <row r="3086">
          <cell r="A3086">
            <v>103085</v>
          </cell>
          <cell r="B3086" t="str">
            <v>WOODEN TABLES</v>
          </cell>
        </row>
        <row r="3087">
          <cell r="A3087">
            <v>103086</v>
          </cell>
          <cell r="B3087" t="str">
            <v>WOODEN TABLES</v>
          </cell>
        </row>
        <row r="3088">
          <cell r="A3088">
            <v>103087</v>
          </cell>
          <cell r="B3088" t="str">
            <v>STORAGE-STEEL RACK</v>
          </cell>
        </row>
        <row r="3089">
          <cell r="A3089">
            <v>103088</v>
          </cell>
          <cell r="B3089" t="str">
            <v>KT-TD-1232 (DEL)</v>
          </cell>
        </row>
        <row r="3090">
          <cell r="A3090">
            <v>103089</v>
          </cell>
          <cell r="B3090" t="str">
            <v>KODAK MARK CLICK CAMERA</v>
          </cell>
        </row>
        <row r="3091">
          <cell r="A3091">
            <v>103090</v>
          </cell>
          <cell r="B3091" t="str">
            <v>CH-75</v>
          </cell>
        </row>
        <row r="3092">
          <cell r="A3092">
            <v>103091</v>
          </cell>
          <cell r="B3092" t="str">
            <v>21 S90</v>
          </cell>
        </row>
        <row r="3093">
          <cell r="A3093">
            <v>103092</v>
          </cell>
          <cell r="B3093" t="str">
            <v>PRINTER-EPSON LQ-300</v>
          </cell>
        </row>
        <row r="3094">
          <cell r="A3094">
            <v>103093</v>
          </cell>
          <cell r="B3094" t="str">
            <v>COMPUTER IBM</v>
          </cell>
        </row>
        <row r="3095">
          <cell r="A3095">
            <v>103094</v>
          </cell>
          <cell r="B3095" t="str">
            <v>KX-TSSMX-B-SINGLE LINE</v>
          </cell>
        </row>
        <row r="3096">
          <cell r="A3096">
            <v>103095</v>
          </cell>
          <cell r="B3096" t="str">
            <v>KX-TSSMX-B-SINGLE LINE</v>
          </cell>
        </row>
        <row r="3097">
          <cell r="A3097">
            <v>103096</v>
          </cell>
          <cell r="B3097" t="str">
            <v>KX-TSSMX-B-SINGLE LINE</v>
          </cell>
        </row>
        <row r="3098">
          <cell r="A3098">
            <v>103097</v>
          </cell>
          <cell r="B3098" t="str">
            <v>SRV. VAN-MEI GJ 1 HE 5891</v>
          </cell>
        </row>
        <row r="3099">
          <cell r="A3099">
            <v>103098</v>
          </cell>
          <cell r="B3099" t="str">
            <v>CELL PHONE</v>
          </cell>
        </row>
        <row r="3100">
          <cell r="A3100">
            <v>103099</v>
          </cell>
          <cell r="B3100" t="str">
            <v>CELL PHONE</v>
          </cell>
        </row>
        <row r="3101">
          <cell r="A3101">
            <v>103100</v>
          </cell>
          <cell r="B3101" t="str">
            <v>CELL PHONE</v>
          </cell>
        </row>
        <row r="3102">
          <cell r="A3102">
            <v>103101</v>
          </cell>
          <cell r="B3102" t="str">
            <v>CHAIR WITH ARMS</v>
          </cell>
        </row>
        <row r="3103">
          <cell r="A3103">
            <v>103102</v>
          </cell>
          <cell r="B3103" t="str">
            <v>CHAIR WITH ARMS</v>
          </cell>
        </row>
        <row r="3104">
          <cell r="A3104">
            <v>103103</v>
          </cell>
          <cell r="B3104" t="str">
            <v>AC WINDOW</v>
          </cell>
        </row>
        <row r="3105">
          <cell r="A3105">
            <v>103104</v>
          </cell>
          <cell r="B3105" t="str">
            <v>KX-TC-1015(KX-F1050-DEL)</v>
          </cell>
        </row>
        <row r="3106">
          <cell r="A3106">
            <v>103105</v>
          </cell>
          <cell r="B3106" t="str">
            <v>KX-TC-1055 (KX-F1050-DEL)</v>
          </cell>
        </row>
        <row r="3107">
          <cell r="A3107">
            <v>103106</v>
          </cell>
          <cell r="B3107" t="str">
            <v>KXTS5MX-B (KX-F1010-DEL)</v>
          </cell>
        </row>
        <row r="3108">
          <cell r="A3108">
            <v>103107</v>
          </cell>
          <cell r="B3108" t="str">
            <v>KX-TS5MX-R (KX-F1010-DEL)</v>
          </cell>
        </row>
        <row r="3109">
          <cell r="A3109">
            <v>103108</v>
          </cell>
          <cell r="B3109" t="str">
            <v>KX-TS-17MX (KXTD 816-DEL)</v>
          </cell>
        </row>
        <row r="3110">
          <cell r="A3110">
            <v>103109</v>
          </cell>
          <cell r="B3110" t="str">
            <v>KX_TSSMX-B-SINGLE LINE</v>
          </cell>
        </row>
        <row r="3111">
          <cell r="A3111">
            <v>103110</v>
          </cell>
          <cell r="B3111" t="str">
            <v>KX-FT21 FAX</v>
          </cell>
        </row>
        <row r="3112">
          <cell r="A3112">
            <v>103111</v>
          </cell>
          <cell r="B3112" t="str">
            <v>CASH BOX</v>
          </cell>
        </row>
        <row r="3113">
          <cell r="A3113">
            <v>103112</v>
          </cell>
          <cell r="B3113" t="str">
            <v>PRINTER(LB)-HO</v>
          </cell>
        </row>
        <row r="3114">
          <cell r="A3114">
            <v>103113</v>
          </cell>
          <cell r="B3114" t="str">
            <v>ACCOUNTANT TABLE</v>
          </cell>
        </row>
        <row r="3115">
          <cell r="A3115">
            <v>103114</v>
          </cell>
          <cell r="B3115" t="str">
            <v>STAFF TABLE</v>
          </cell>
        </row>
        <row r="3116">
          <cell r="A3116">
            <v>103115</v>
          </cell>
          <cell r="B3116" t="str">
            <v>STAFF TABLE</v>
          </cell>
        </row>
        <row r="3117">
          <cell r="A3117">
            <v>103116</v>
          </cell>
          <cell r="B3117" t="str">
            <v>COMPUTER TABLE</v>
          </cell>
        </row>
        <row r="3118">
          <cell r="A3118">
            <v>103117</v>
          </cell>
          <cell r="B3118" t="str">
            <v>EXECUTIVE HIGH CHAIR</v>
          </cell>
        </row>
        <row r="3119">
          <cell r="A3119">
            <v>103118</v>
          </cell>
          <cell r="B3119" t="str">
            <v>COMPUTER CHAIR</v>
          </cell>
        </row>
        <row r="3120">
          <cell r="A3120">
            <v>103119</v>
          </cell>
          <cell r="B3120" t="str">
            <v>COMPUTER CHAIR</v>
          </cell>
        </row>
        <row r="3121">
          <cell r="A3121">
            <v>103120</v>
          </cell>
          <cell r="B3121" t="str">
            <v>FLOOR STORAGE UNIT</v>
          </cell>
        </row>
        <row r="3122">
          <cell r="A3122">
            <v>103121</v>
          </cell>
          <cell r="B3122" t="str">
            <v>FLOOR STORAGE UNIT</v>
          </cell>
        </row>
        <row r="3123">
          <cell r="A3123">
            <v>103122</v>
          </cell>
          <cell r="B3123" t="str">
            <v>CABINETS A TYPE</v>
          </cell>
        </row>
        <row r="3124">
          <cell r="A3124">
            <v>103123</v>
          </cell>
          <cell r="B3124" t="str">
            <v>CABINETS B TYPE</v>
          </cell>
        </row>
        <row r="3125">
          <cell r="A3125">
            <v>103124</v>
          </cell>
          <cell r="B3125" t="str">
            <v>FILE CABINET</v>
          </cell>
        </row>
        <row r="3126">
          <cell r="A3126">
            <v>103125</v>
          </cell>
          <cell r="B3126" t="str">
            <v>DESKPRO 2000</v>
          </cell>
        </row>
        <row r="3127">
          <cell r="A3127">
            <v>103126</v>
          </cell>
          <cell r="B3127" t="str">
            <v>MONITOR WITH CPU</v>
          </cell>
        </row>
        <row r="3128">
          <cell r="A3128">
            <v>103127</v>
          </cell>
          <cell r="B3128" t="str">
            <v>WORKSTATION</v>
          </cell>
        </row>
        <row r="3129">
          <cell r="A3129">
            <v>103128</v>
          </cell>
          <cell r="B3129" t="str">
            <v>ETHERNET CARD</v>
          </cell>
        </row>
        <row r="3130">
          <cell r="A3130">
            <v>103129</v>
          </cell>
          <cell r="B3130" t="str">
            <v>MONITOR WITH CPU</v>
          </cell>
        </row>
        <row r="3131">
          <cell r="A3131">
            <v>103130</v>
          </cell>
          <cell r="B3131" t="str">
            <v>ETHERNET CARD</v>
          </cell>
        </row>
        <row r="3132">
          <cell r="A3132">
            <v>103131</v>
          </cell>
          <cell r="B3132" t="str">
            <v>COMPUTER TABLE</v>
          </cell>
        </row>
        <row r="3133">
          <cell r="A3133">
            <v>103132</v>
          </cell>
          <cell r="B3133" t="str">
            <v>UPS FOR ACCOUNTS DEPT.-DEL</v>
          </cell>
        </row>
        <row r="3134">
          <cell r="A3134">
            <v>103133</v>
          </cell>
          <cell r="B3134" t="str">
            <v>AIR CONDITIONER</v>
          </cell>
        </row>
        <row r="3135">
          <cell r="A3135">
            <v>103134</v>
          </cell>
          <cell r="B3135" t="str">
            <v>AIR CONDITIONER</v>
          </cell>
        </row>
        <row r="3136">
          <cell r="A3136">
            <v>103135</v>
          </cell>
          <cell r="B3136" t="str">
            <v>AIR CONDITIONER</v>
          </cell>
        </row>
        <row r="3137">
          <cell r="A3137">
            <v>103136</v>
          </cell>
          <cell r="B3137" t="str">
            <v>AIR CONDITIONER</v>
          </cell>
        </row>
        <row r="3138">
          <cell r="A3138">
            <v>103137</v>
          </cell>
          <cell r="B3138" t="str">
            <v>AIR CONDITIONER</v>
          </cell>
        </row>
        <row r="3139">
          <cell r="A3139">
            <v>103138</v>
          </cell>
          <cell r="B3139" t="str">
            <v>AIR CONDITIONER</v>
          </cell>
        </row>
        <row r="3140">
          <cell r="A3140">
            <v>103139</v>
          </cell>
          <cell r="B3140" t="str">
            <v>AIR CONDITIONER</v>
          </cell>
        </row>
        <row r="3141">
          <cell r="A3141">
            <v>103140</v>
          </cell>
          <cell r="B3141" t="str">
            <v>AIR CONDITIONER</v>
          </cell>
        </row>
        <row r="3142">
          <cell r="A3142">
            <v>103141</v>
          </cell>
          <cell r="B3142" t="str">
            <v>AIR CONDITIONER</v>
          </cell>
        </row>
        <row r="3143">
          <cell r="A3143">
            <v>103142</v>
          </cell>
          <cell r="B3143" t="str">
            <v>AIR CONDITIONER</v>
          </cell>
        </row>
        <row r="3144">
          <cell r="A3144">
            <v>103143</v>
          </cell>
          <cell r="B3144" t="str">
            <v>AIR CONDITIONER</v>
          </cell>
        </row>
        <row r="3145">
          <cell r="A3145">
            <v>103144</v>
          </cell>
          <cell r="B3145" t="str">
            <v>UPS-HO</v>
          </cell>
        </row>
        <row r="3146">
          <cell r="A3146">
            <v>103145</v>
          </cell>
          <cell r="B3146" t="str">
            <v>VAN FOR MADRAS OFFICE</v>
          </cell>
        </row>
        <row r="3147">
          <cell r="A3147">
            <v>103146</v>
          </cell>
          <cell r="B3147" t="str">
            <v>FAX MACHINE</v>
          </cell>
        </row>
        <row r="3148">
          <cell r="A3148">
            <v>103147</v>
          </cell>
          <cell r="B3148" t="str">
            <v>PHOTO COPIER-RPG</v>
          </cell>
        </row>
        <row r="3149">
          <cell r="A3149">
            <v>103148</v>
          </cell>
          <cell r="B3149" t="str">
            <v>AQUAGUARD</v>
          </cell>
        </row>
        <row r="3150">
          <cell r="A3150">
            <v>103149</v>
          </cell>
          <cell r="B3150" t="str">
            <v>REFRIGRATOR</v>
          </cell>
        </row>
        <row r="3151">
          <cell r="A3151">
            <v>103150</v>
          </cell>
          <cell r="B3151" t="str">
            <v>ON LINE WATER PUMPOPERATOR</v>
          </cell>
        </row>
        <row r="3152">
          <cell r="A3152">
            <v>103151</v>
          </cell>
          <cell r="B3152" t="str">
            <v>STABLIZER</v>
          </cell>
        </row>
        <row r="3153">
          <cell r="A3153">
            <v>103152</v>
          </cell>
          <cell r="B3153" t="str">
            <v>SERVO STABLIZER</v>
          </cell>
        </row>
        <row r="3154">
          <cell r="A3154">
            <v>103153</v>
          </cell>
          <cell r="B3154" t="str">
            <v>FANCY ITEM</v>
          </cell>
        </row>
        <row r="3155">
          <cell r="A3155">
            <v>103154</v>
          </cell>
          <cell r="B3155" t="str">
            <v>TELEPHONE</v>
          </cell>
        </row>
        <row r="3156">
          <cell r="A3156">
            <v>103155</v>
          </cell>
          <cell r="B3156" t="str">
            <v>RECEPTION TABLE</v>
          </cell>
        </row>
        <row r="3157">
          <cell r="A3157">
            <v>103156</v>
          </cell>
          <cell r="B3157" t="str">
            <v>CONFERENCE TABLE</v>
          </cell>
        </row>
        <row r="3158">
          <cell r="A3158">
            <v>103157</v>
          </cell>
          <cell r="B3158" t="str">
            <v>CORNER TABLE</v>
          </cell>
        </row>
        <row r="3159">
          <cell r="A3159">
            <v>103158</v>
          </cell>
          <cell r="B3159" t="str">
            <v>VISITORS CHAIR</v>
          </cell>
        </row>
        <row r="3160">
          <cell r="A3160">
            <v>103159</v>
          </cell>
          <cell r="B3160" t="str">
            <v>VISITORS CHAIR</v>
          </cell>
        </row>
        <row r="3161">
          <cell r="A3161">
            <v>103160</v>
          </cell>
          <cell r="B3161" t="str">
            <v>VISITORS CHAIR</v>
          </cell>
        </row>
        <row r="3162">
          <cell r="A3162">
            <v>103161</v>
          </cell>
          <cell r="B3162" t="str">
            <v>SOFA SET</v>
          </cell>
        </row>
        <row r="3163">
          <cell r="A3163">
            <v>103162</v>
          </cell>
          <cell r="B3163" t="str">
            <v>SOFA SET</v>
          </cell>
        </row>
        <row r="3164">
          <cell r="A3164">
            <v>103163</v>
          </cell>
          <cell r="B3164" t="str">
            <v>FLOOR STORAGE</v>
          </cell>
        </row>
        <row r="3165">
          <cell r="A3165">
            <v>103164</v>
          </cell>
          <cell r="B3165" t="str">
            <v>MEETING TABLE</v>
          </cell>
        </row>
        <row r="3166">
          <cell r="A3166">
            <v>103165</v>
          </cell>
          <cell r="B3166" t="str">
            <v>CONFERENCE CHAIRS</v>
          </cell>
        </row>
        <row r="3167">
          <cell r="A3167">
            <v>103166</v>
          </cell>
          <cell r="B3167" t="str">
            <v>CONFERENCE CHAIR</v>
          </cell>
        </row>
        <row r="3168">
          <cell r="A3168">
            <v>103167</v>
          </cell>
          <cell r="B3168" t="str">
            <v>CONFERENCE CHAIR</v>
          </cell>
        </row>
        <row r="3169">
          <cell r="A3169">
            <v>103168</v>
          </cell>
          <cell r="B3169" t="str">
            <v>CONFERENCE CHAIR</v>
          </cell>
        </row>
        <row r="3170">
          <cell r="A3170">
            <v>103169</v>
          </cell>
          <cell r="B3170" t="str">
            <v>CONFERENCE CHAIR</v>
          </cell>
        </row>
        <row r="3171">
          <cell r="A3171">
            <v>103170</v>
          </cell>
          <cell r="B3171" t="str">
            <v>CONFERENCE CHAIR</v>
          </cell>
        </row>
        <row r="3172">
          <cell r="A3172">
            <v>103171</v>
          </cell>
          <cell r="B3172" t="str">
            <v>CONFERENCE CHAIR</v>
          </cell>
        </row>
        <row r="3173">
          <cell r="A3173">
            <v>103172</v>
          </cell>
          <cell r="B3173" t="str">
            <v>CONFERENCE CHAIR</v>
          </cell>
        </row>
        <row r="3174">
          <cell r="A3174">
            <v>103173</v>
          </cell>
          <cell r="B3174" t="str">
            <v>FULL PARTITION</v>
          </cell>
        </row>
        <row r="3175">
          <cell r="A3175">
            <v>103174</v>
          </cell>
          <cell r="B3175" t="str">
            <v>FULL PARTITION</v>
          </cell>
        </row>
        <row r="3176">
          <cell r="A3176">
            <v>103175</v>
          </cell>
          <cell r="B3176" t="str">
            <v>DOOR</v>
          </cell>
        </row>
        <row r="3177">
          <cell r="A3177">
            <v>103176</v>
          </cell>
          <cell r="B3177" t="str">
            <v>DOOR PAINTING</v>
          </cell>
        </row>
        <row r="3178">
          <cell r="A3178">
            <v>103177</v>
          </cell>
          <cell r="B3178" t="str">
            <v>DOOR ACCESSARY</v>
          </cell>
        </row>
        <row r="3179">
          <cell r="A3179">
            <v>103178</v>
          </cell>
          <cell r="B3179" t="str">
            <v>TWIN MIRROR</v>
          </cell>
        </row>
        <row r="3180">
          <cell r="A3180">
            <v>103179</v>
          </cell>
          <cell r="B3180" t="str">
            <v>TWIN MIRROR</v>
          </cell>
        </row>
        <row r="3181">
          <cell r="A3181">
            <v>103180</v>
          </cell>
          <cell r="B3181" t="str">
            <v>TWIN MIRROR</v>
          </cell>
        </row>
        <row r="3182">
          <cell r="A3182">
            <v>103181</v>
          </cell>
          <cell r="B3182" t="str">
            <v>TWIN MIRROR</v>
          </cell>
        </row>
        <row r="3183">
          <cell r="A3183">
            <v>103182</v>
          </cell>
          <cell r="B3183" t="str">
            <v>TWIN MIRROR</v>
          </cell>
        </row>
        <row r="3184">
          <cell r="A3184">
            <v>103183</v>
          </cell>
          <cell r="B3184" t="str">
            <v>TWIN MIRROR</v>
          </cell>
        </row>
        <row r="3185">
          <cell r="A3185">
            <v>103184</v>
          </cell>
          <cell r="B3185" t="str">
            <v>TWIN MIRROR</v>
          </cell>
        </row>
        <row r="3186">
          <cell r="A3186">
            <v>103185</v>
          </cell>
          <cell r="B3186" t="str">
            <v>TWIN MIRROR</v>
          </cell>
        </row>
        <row r="3187">
          <cell r="A3187">
            <v>103186</v>
          </cell>
          <cell r="B3187" t="str">
            <v>TWIN MIRROR</v>
          </cell>
        </row>
        <row r="3188">
          <cell r="A3188">
            <v>103187</v>
          </cell>
          <cell r="B3188" t="str">
            <v>TWIN MIRROR</v>
          </cell>
        </row>
        <row r="3189">
          <cell r="A3189">
            <v>103188</v>
          </cell>
          <cell r="B3189" t="str">
            <v>TWIN MIRROR</v>
          </cell>
        </row>
        <row r="3190">
          <cell r="A3190">
            <v>103189</v>
          </cell>
          <cell r="B3190" t="str">
            <v>TWIN MIRROR</v>
          </cell>
        </row>
        <row r="3191">
          <cell r="A3191">
            <v>103190</v>
          </cell>
          <cell r="B3191" t="str">
            <v>TWIN MIRROR</v>
          </cell>
        </row>
        <row r="3192">
          <cell r="A3192">
            <v>103191</v>
          </cell>
          <cell r="B3192" t="str">
            <v>TWIN MIRROR</v>
          </cell>
        </row>
        <row r="3193">
          <cell r="A3193">
            <v>103192</v>
          </cell>
          <cell r="B3193" t="str">
            <v>TWIN MIRROR</v>
          </cell>
        </row>
        <row r="3194">
          <cell r="A3194">
            <v>103193</v>
          </cell>
          <cell r="B3194" t="str">
            <v>TWIN MIRROR</v>
          </cell>
        </row>
        <row r="3195">
          <cell r="A3195">
            <v>103194</v>
          </cell>
          <cell r="B3195" t="str">
            <v>TWIN MIRROR</v>
          </cell>
        </row>
        <row r="3196">
          <cell r="A3196">
            <v>103195</v>
          </cell>
          <cell r="B3196" t="str">
            <v>TWIN MIRROR</v>
          </cell>
        </row>
        <row r="3197">
          <cell r="A3197">
            <v>103196</v>
          </cell>
          <cell r="B3197" t="str">
            <v>TWIN MIRROR</v>
          </cell>
        </row>
        <row r="3198">
          <cell r="A3198">
            <v>103197</v>
          </cell>
          <cell r="B3198" t="str">
            <v>TWIN MIRROR</v>
          </cell>
        </row>
        <row r="3199">
          <cell r="A3199">
            <v>103198</v>
          </cell>
          <cell r="B3199" t="str">
            <v>TWIN MIRROR</v>
          </cell>
        </row>
        <row r="3200">
          <cell r="A3200">
            <v>103199</v>
          </cell>
          <cell r="B3200" t="str">
            <v>TWIN MIRROR</v>
          </cell>
        </row>
        <row r="3201">
          <cell r="A3201">
            <v>103200</v>
          </cell>
          <cell r="B3201" t="str">
            <v>TWIN MIRROR</v>
          </cell>
        </row>
        <row r="3202">
          <cell r="A3202">
            <v>103201</v>
          </cell>
          <cell r="B3202" t="str">
            <v>TWIN MIRROR</v>
          </cell>
        </row>
        <row r="3203">
          <cell r="A3203">
            <v>103202</v>
          </cell>
          <cell r="B3203" t="str">
            <v>TWIN MIRROR</v>
          </cell>
        </row>
        <row r="3204">
          <cell r="A3204">
            <v>103203</v>
          </cell>
          <cell r="B3204" t="str">
            <v>TWIN MIRROR</v>
          </cell>
        </row>
        <row r="3205">
          <cell r="A3205">
            <v>103204</v>
          </cell>
          <cell r="B3205" t="str">
            <v>TWIN MIRROR</v>
          </cell>
        </row>
        <row r="3206">
          <cell r="A3206">
            <v>103205</v>
          </cell>
          <cell r="B3206" t="str">
            <v>TWIN MIRROR</v>
          </cell>
        </row>
        <row r="3207">
          <cell r="A3207">
            <v>103206</v>
          </cell>
          <cell r="B3207" t="str">
            <v>5 AMPS PLUG</v>
          </cell>
        </row>
        <row r="3208">
          <cell r="A3208">
            <v>103207</v>
          </cell>
          <cell r="B3208" t="str">
            <v>LIGHT POINT WIRING</v>
          </cell>
        </row>
        <row r="3209">
          <cell r="A3209">
            <v>103208</v>
          </cell>
          <cell r="B3209" t="str">
            <v>LIGHT POINT WIRING</v>
          </cell>
        </row>
        <row r="3210">
          <cell r="A3210">
            <v>103209</v>
          </cell>
          <cell r="B3210" t="str">
            <v>LIGHT POINT WIRING</v>
          </cell>
        </row>
        <row r="3211">
          <cell r="A3211">
            <v>103210</v>
          </cell>
          <cell r="B3211" t="str">
            <v>LIGHT POINT WIRING</v>
          </cell>
        </row>
        <row r="3212">
          <cell r="A3212">
            <v>103211</v>
          </cell>
          <cell r="B3212" t="str">
            <v>LIGHT POINT WIRING</v>
          </cell>
        </row>
        <row r="3213">
          <cell r="A3213">
            <v>103212</v>
          </cell>
          <cell r="B3213" t="str">
            <v>LIGHT POINT WIRING</v>
          </cell>
        </row>
        <row r="3214">
          <cell r="A3214">
            <v>103213</v>
          </cell>
          <cell r="B3214" t="str">
            <v>LIGHT POINT WIRING</v>
          </cell>
        </row>
        <row r="3215">
          <cell r="A3215">
            <v>103214</v>
          </cell>
          <cell r="B3215" t="str">
            <v>LIGHT POINT WIRING</v>
          </cell>
        </row>
        <row r="3216">
          <cell r="A3216">
            <v>103215</v>
          </cell>
          <cell r="B3216" t="str">
            <v>LIGHT POINT WIRING</v>
          </cell>
        </row>
        <row r="3217">
          <cell r="A3217">
            <v>103216</v>
          </cell>
          <cell r="B3217" t="str">
            <v>LIGHT POINT EIRING</v>
          </cell>
        </row>
        <row r="3218">
          <cell r="A3218">
            <v>103217</v>
          </cell>
          <cell r="B3218" t="str">
            <v>LIGHT POINT WIRING</v>
          </cell>
        </row>
        <row r="3219">
          <cell r="A3219">
            <v>103218</v>
          </cell>
          <cell r="B3219" t="str">
            <v>LIGHT POINT WIRING</v>
          </cell>
        </row>
        <row r="3220">
          <cell r="A3220">
            <v>103219</v>
          </cell>
          <cell r="B3220" t="str">
            <v>LIGHT POINT WIRING</v>
          </cell>
        </row>
        <row r="3221">
          <cell r="A3221">
            <v>103220</v>
          </cell>
          <cell r="B3221" t="str">
            <v>LIGHT POINT WIRING</v>
          </cell>
        </row>
        <row r="3222">
          <cell r="A3222">
            <v>103221</v>
          </cell>
          <cell r="B3222" t="str">
            <v>LIGHT POINT WIRING</v>
          </cell>
        </row>
        <row r="3223">
          <cell r="A3223">
            <v>103222</v>
          </cell>
          <cell r="B3223" t="str">
            <v>LIGHT POINT WIRING</v>
          </cell>
        </row>
        <row r="3224">
          <cell r="A3224">
            <v>103223</v>
          </cell>
          <cell r="B3224" t="str">
            <v>LIGHT POINT WIRING</v>
          </cell>
        </row>
        <row r="3225">
          <cell r="A3225">
            <v>103224</v>
          </cell>
          <cell r="B3225" t="str">
            <v>LIGHT POINT WIRING</v>
          </cell>
        </row>
        <row r="3226">
          <cell r="A3226">
            <v>103225</v>
          </cell>
          <cell r="B3226" t="str">
            <v>LIGHT POINT WIRING</v>
          </cell>
        </row>
        <row r="3227">
          <cell r="A3227">
            <v>103226</v>
          </cell>
          <cell r="B3227" t="str">
            <v>LIGHT POINT WIRING</v>
          </cell>
        </row>
        <row r="3228">
          <cell r="A3228">
            <v>103227</v>
          </cell>
          <cell r="B3228" t="str">
            <v>LIGHT POINT WIRING</v>
          </cell>
        </row>
        <row r="3229">
          <cell r="A3229">
            <v>103228</v>
          </cell>
          <cell r="B3229" t="str">
            <v>LIGHT POINT WIRING</v>
          </cell>
        </row>
        <row r="3230">
          <cell r="A3230">
            <v>103229</v>
          </cell>
          <cell r="B3230" t="str">
            <v>LIGHT POINT WIRING</v>
          </cell>
        </row>
        <row r="3231">
          <cell r="A3231">
            <v>103230</v>
          </cell>
          <cell r="B3231" t="str">
            <v>LIGHT POINT WIRING</v>
          </cell>
        </row>
        <row r="3232">
          <cell r="A3232">
            <v>103231</v>
          </cell>
          <cell r="B3232" t="str">
            <v>LIGHT POINT WIRING</v>
          </cell>
        </row>
        <row r="3233">
          <cell r="A3233">
            <v>103232</v>
          </cell>
          <cell r="B3233" t="str">
            <v>LIGHT POINT WIRING</v>
          </cell>
        </row>
        <row r="3234">
          <cell r="A3234">
            <v>103233</v>
          </cell>
          <cell r="B3234" t="str">
            <v>LIGHT POINT WIRING</v>
          </cell>
        </row>
        <row r="3235">
          <cell r="A3235">
            <v>103234</v>
          </cell>
          <cell r="B3235" t="str">
            <v>LIGHT POINT WIRING</v>
          </cell>
        </row>
        <row r="3236">
          <cell r="A3236">
            <v>103235</v>
          </cell>
          <cell r="B3236" t="str">
            <v>TELPHONE</v>
          </cell>
        </row>
        <row r="3237">
          <cell r="A3237">
            <v>103236</v>
          </cell>
          <cell r="B3237" t="str">
            <v>SOFA SET</v>
          </cell>
        </row>
        <row r="3238">
          <cell r="A3238">
            <v>103237</v>
          </cell>
          <cell r="B3238" t="str">
            <v>RECEPTION COUNTER</v>
          </cell>
        </row>
        <row r="3239">
          <cell r="A3239">
            <v>103238</v>
          </cell>
          <cell r="B3239" t="str">
            <v>OFFICE TABLE</v>
          </cell>
        </row>
        <row r="3240">
          <cell r="A3240">
            <v>103239</v>
          </cell>
          <cell r="B3240" t="str">
            <v>EXECUTIVE CHAIR</v>
          </cell>
        </row>
        <row r="3241">
          <cell r="A3241">
            <v>103240</v>
          </cell>
          <cell r="B3241" t="str">
            <v>EXECUTIVE CHAIR WITH FABRIC</v>
          </cell>
        </row>
        <row r="3242">
          <cell r="A3242">
            <v>103241</v>
          </cell>
          <cell r="B3242" t="str">
            <v>CHAIRS</v>
          </cell>
        </row>
        <row r="3243">
          <cell r="A3243">
            <v>103242</v>
          </cell>
          <cell r="B3243" t="str">
            <v>CHAIRS</v>
          </cell>
        </row>
        <row r="3244">
          <cell r="A3244">
            <v>103243</v>
          </cell>
          <cell r="B3244" t="str">
            <v>CHAIRS</v>
          </cell>
        </row>
        <row r="3245">
          <cell r="A3245">
            <v>103244</v>
          </cell>
          <cell r="B3245" t="str">
            <v>CHAIRS</v>
          </cell>
        </row>
        <row r="3246">
          <cell r="A3246">
            <v>103245</v>
          </cell>
          <cell r="B3246" t="str">
            <v>CHAIRS</v>
          </cell>
        </row>
        <row r="3247">
          <cell r="A3247">
            <v>103246</v>
          </cell>
          <cell r="B3247" t="str">
            <v>CHAIRS</v>
          </cell>
        </row>
        <row r="3248">
          <cell r="A3248">
            <v>103247</v>
          </cell>
          <cell r="B3248" t="str">
            <v>CHAIRS</v>
          </cell>
        </row>
        <row r="3249">
          <cell r="A3249">
            <v>103248</v>
          </cell>
          <cell r="B3249" t="str">
            <v>CHAIRS</v>
          </cell>
        </row>
        <row r="3250">
          <cell r="A3250">
            <v>103249</v>
          </cell>
          <cell r="B3250" t="str">
            <v>SET OF WRITING BOARD</v>
          </cell>
        </row>
        <row r="3251">
          <cell r="A3251">
            <v>103250</v>
          </cell>
          <cell r="B3251" t="str">
            <v>TELEPHONE</v>
          </cell>
        </row>
        <row r="3252">
          <cell r="A3252">
            <v>103251</v>
          </cell>
          <cell r="B3252" t="str">
            <v>TELEPHONE</v>
          </cell>
        </row>
        <row r="3253">
          <cell r="A3253">
            <v>103252</v>
          </cell>
          <cell r="B3253" t="str">
            <v>TELEPHONE</v>
          </cell>
        </row>
        <row r="3254">
          <cell r="A3254">
            <v>103253</v>
          </cell>
          <cell r="B3254" t="str">
            <v>TELEPHONE</v>
          </cell>
        </row>
        <row r="3255">
          <cell r="A3255">
            <v>103254</v>
          </cell>
          <cell r="B3255" t="str">
            <v>TELEPHONE</v>
          </cell>
        </row>
        <row r="3256">
          <cell r="A3256">
            <v>103255</v>
          </cell>
          <cell r="B3256" t="str">
            <v>TELEPHONE</v>
          </cell>
        </row>
        <row r="3257">
          <cell r="A3257">
            <v>103256</v>
          </cell>
          <cell r="B3257" t="str">
            <v>TELEPHONE</v>
          </cell>
        </row>
        <row r="3258">
          <cell r="A3258">
            <v>103257</v>
          </cell>
          <cell r="B3258" t="str">
            <v>TELEPHONE</v>
          </cell>
        </row>
        <row r="3259">
          <cell r="A3259">
            <v>103258</v>
          </cell>
          <cell r="B3259" t="str">
            <v>TELEPHONE</v>
          </cell>
        </row>
        <row r="3260">
          <cell r="A3260">
            <v>103259</v>
          </cell>
          <cell r="B3260" t="str">
            <v>TELEPHONE</v>
          </cell>
        </row>
        <row r="3261">
          <cell r="A3261">
            <v>103260</v>
          </cell>
          <cell r="B3261" t="str">
            <v>TWIN MIRROR OPTIC TUBE</v>
          </cell>
        </row>
        <row r="3262">
          <cell r="A3262">
            <v>103261</v>
          </cell>
          <cell r="B3262" t="str">
            <v>TWIN MIRROR OPTIC</v>
          </cell>
        </row>
        <row r="3263">
          <cell r="A3263">
            <v>103262</v>
          </cell>
          <cell r="B3263" t="str">
            <v>TWIN MIRROR OPTIC</v>
          </cell>
        </row>
        <row r="3264">
          <cell r="A3264">
            <v>103263</v>
          </cell>
          <cell r="B3264" t="str">
            <v>VOLTAGE STABLIZER</v>
          </cell>
        </row>
        <row r="3265">
          <cell r="A3265">
            <v>103264</v>
          </cell>
          <cell r="B3265" t="str">
            <v>VOLTAGE STABLIZE</v>
          </cell>
        </row>
        <row r="3266">
          <cell r="A3266">
            <v>103265</v>
          </cell>
          <cell r="B3266" t="str">
            <v>VOLTAGE STABLIZER</v>
          </cell>
        </row>
        <row r="3267">
          <cell r="A3267">
            <v>103266</v>
          </cell>
          <cell r="B3267" t="str">
            <v>AIR CONDITIONER</v>
          </cell>
        </row>
        <row r="3268">
          <cell r="A3268">
            <v>103267</v>
          </cell>
          <cell r="B3268" t="str">
            <v>PANASONIC MODEL</v>
          </cell>
        </row>
        <row r="3269">
          <cell r="A3269">
            <v>103268</v>
          </cell>
          <cell r="B3269" t="str">
            <v>STABLIZER</v>
          </cell>
        </row>
        <row r="3270">
          <cell r="A3270">
            <v>103269</v>
          </cell>
          <cell r="B3270" t="str">
            <v>PANABOARD</v>
          </cell>
        </row>
        <row r="3271">
          <cell r="A3271">
            <v>103270</v>
          </cell>
          <cell r="B3271" t="str">
            <v>SEPT 1,1998 TO AUG 31,2001</v>
          </cell>
        </row>
        <row r="3272">
          <cell r="A3272">
            <v>103271</v>
          </cell>
          <cell r="B3272" t="str">
            <v>VSAT</v>
          </cell>
        </row>
        <row r="3273">
          <cell r="A3273">
            <v>103272</v>
          </cell>
          <cell r="B3273" t="str">
            <v>IMPROVEMENT IN LEASE HOLD PREMISES</v>
          </cell>
        </row>
        <row r="3274">
          <cell r="A3274">
            <v>103273</v>
          </cell>
          <cell r="B3274" t="str">
            <v>COMPLETION OF LAN</v>
          </cell>
        </row>
        <row r="3275">
          <cell r="A3275">
            <v>103274</v>
          </cell>
          <cell r="B3275" t="str">
            <v>BATTERIES FOR MADRAS               1</v>
          </cell>
        </row>
        <row r="3276">
          <cell r="A3276">
            <v>103275</v>
          </cell>
          <cell r="B3276" t="str">
            <v>BATTERIES</v>
          </cell>
        </row>
        <row r="3277">
          <cell r="A3277">
            <v>103276</v>
          </cell>
          <cell r="B3277" t="str">
            <v>MODUMS</v>
          </cell>
        </row>
        <row r="3278">
          <cell r="A3278">
            <v>103277</v>
          </cell>
          <cell r="B3278" t="str">
            <v>PRINTER-IBM</v>
          </cell>
        </row>
        <row r="3279">
          <cell r="A3279">
            <v>103278</v>
          </cell>
          <cell r="B3279" t="str">
            <v>PRINTER</v>
          </cell>
        </row>
        <row r="3280">
          <cell r="A3280">
            <v>103279</v>
          </cell>
          <cell r="B3280" t="str">
            <v>UPS SYSTEM OF 1200VA-DEL</v>
          </cell>
        </row>
        <row r="3281">
          <cell r="A3281">
            <v>103280</v>
          </cell>
          <cell r="B3281" t="str">
            <v>PRINTER (LB)-HO</v>
          </cell>
        </row>
        <row r="3282">
          <cell r="A3282">
            <v>103281</v>
          </cell>
          <cell r="B3282" t="str">
            <v>CROMPTN FAN</v>
          </cell>
        </row>
        <row r="3283">
          <cell r="A3283">
            <v>103282</v>
          </cell>
          <cell r="B3283" t="str">
            <v>CROMPTON FAN</v>
          </cell>
        </row>
        <row r="3284">
          <cell r="A3284">
            <v>103283</v>
          </cell>
          <cell r="B3284" t="str">
            <v>CROMPTON FAN</v>
          </cell>
        </row>
        <row r="3285">
          <cell r="A3285">
            <v>103284</v>
          </cell>
          <cell r="B3285" t="str">
            <v>VISITORS CHAIR</v>
          </cell>
        </row>
        <row r="3286">
          <cell r="A3286">
            <v>103285</v>
          </cell>
          <cell r="B3286" t="str">
            <v>VISITORS CHAIR</v>
          </cell>
        </row>
        <row r="3287">
          <cell r="A3287">
            <v>103286</v>
          </cell>
          <cell r="B3287" t="str">
            <v>TABLE</v>
          </cell>
        </row>
        <row r="3288">
          <cell r="A3288">
            <v>103287</v>
          </cell>
          <cell r="B3288" t="str">
            <v>STAFF TABLE</v>
          </cell>
        </row>
        <row r="3289">
          <cell r="A3289">
            <v>103288</v>
          </cell>
          <cell r="B3289" t="str">
            <v>STAFF TABLE</v>
          </cell>
        </row>
        <row r="3290">
          <cell r="A3290">
            <v>103289</v>
          </cell>
          <cell r="B3290" t="str">
            <v>VISITOR STEEL CHAIR</v>
          </cell>
        </row>
        <row r="3291">
          <cell r="A3291">
            <v>103290</v>
          </cell>
          <cell r="B3291" t="str">
            <v>FANS</v>
          </cell>
        </row>
        <row r="3292">
          <cell r="A3292">
            <v>103291</v>
          </cell>
          <cell r="B3292" t="str">
            <v>FANS</v>
          </cell>
        </row>
        <row r="3293">
          <cell r="A3293">
            <v>103292</v>
          </cell>
          <cell r="B3293" t="str">
            <v>FANS</v>
          </cell>
        </row>
        <row r="3294">
          <cell r="A3294">
            <v>103293</v>
          </cell>
          <cell r="B3294" t="str">
            <v>CONFERENCE TABLE</v>
          </cell>
        </row>
        <row r="3295">
          <cell r="A3295">
            <v>103294</v>
          </cell>
          <cell r="B3295" t="str">
            <v>CONFERENCE TABLE</v>
          </cell>
        </row>
        <row r="3296">
          <cell r="A3296">
            <v>103295</v>
          </cell>
          <cell r="B3296" t="str">
            <v>CONFERENCE TABLE</v>
          </cell>
        </row>
        <row r="3297">
          <cell r="A3297">
            <v>103296</v>
          </cell>
          <cell r="B3297" t="str">
            <v>CONFERENCE TABLE</v>
          </cell>
        </row>
        <row r="3298">
          <cell r="A3298">
            <v>103297</v>
          </cell>
          <cell r="B3298" t="str">
            <v>TABLE SINGLE SIDE</v>
          </cell>
        </row>
        <row r="3299">
          <cell r="A3299">
            <v>103298</v>
          </cell>
          <cell r="B3299" t="str">
            <v>TABLE SINGLE</v>
          </cell>
        </row>
        <row r="3300">
          <cell r="A3300">
            <v>103299</v>
          </cell>
          <cell r="B3300" t="str">
            <v>OFFICE STEEL CHAIR</v>
          </cell>
        </row>
        <row r="3301">
          <cell r="A3301">
            <v>103300</v>
          </cell>
          <cell r="B3301" t="str">
            <v>OFFICE STEEL CHAIR</v>
          </cell>
        </row>
        <row r="3302">
          <cell r="A3302">
            <v>103301</v>
          </cell>
          <cell r="B3302" t="str">
            <v>OFFICE STEEL CHAIR</v>
          </cell>
        </row>
        <row r="3303">
          <cell r="A3303">
            <v>103302</v>
          </cell>
          <cell r="B3303" t="str">
            <v>EXECUTIVE CHAIR</v>
          </cell>
        </row>
        <row r="3304">
          <cell r="A3304">
            <v>103303</v>
          </cell>
          <cell r="B3304" t="str">
            <v>EXECUTIVE CHAIR</v>
          </cell>
        </row>
        <row r="3305">
          <cell r="A3305">
            <v>103304</v>
          </cell>
          <cell r="B3305" t="str">
            <v>CHAIRS</v>
          </cell>
        </row>
        <row r="3306">
          <cell r="A3306">
            <v>103305</v>
          </cell>
          <cell r="B3306" t="str">
            <v>CHAIRS</v>
          </cell>
        </row>
        <row r="3307">
          <cell r="A3307">
            <v>103306</v>
          </cell>
          <cell r="B3307" t="str">
            <v>DESKPRO COMP WITH COLOUR MONITOR</v>
          </cell>
        </row>
        <row r="3308">
          <cell r="A3308">
            <v>103307</v>
          </cell>
          <cell r="B3308" t="str">
            <v>MOTROLA MAKE-PAGERS</v>
          </cell>
        </row>
        <row r="3309">
          <cell r="A3309">
            <v>103308</v>
          </cell>
          <cell r="B3309" t="str">
            <v>MOTROLA MAKE-PAGERS</v>
          </cell>
        </row>
        <row r="3310">
          <cell r="A3310">
            <v>103309</v>
          </cell>
          <cell r="B3310" t="str">
            <v>BM TABLE</v>
          </cell>
        </row>
        <row r="3311">
          <cell r="A3311">
            <v>103310</v>
          </cell>
          <cell r="B3311" t="str">
            <v>SIDE TABLE</v>
          </cell>
        </row>
        <row r="3312">
          <cell r="A3312">
            <v>103311</v>
          </cell>
          <cell r="B3312" t="str">
            <v>STAFF TABLE</v>
          </cell>
        </row>
        <row r="3313">
          <cell r="A3313">
            <v>103312</v>
          </cell>
          <cell r="B3313" t="str">
            <v>STAFF TABLE</v>
          </cell>
        </row>
        <row r="3314">
          <cell r="A3314">
            <v>103313</v>
          </cell>
          <cell r="B3314" t="str">
            <v>EXECUTIVE HIGH CHAIR</v>
          </cell>
        </row>
        <row r="3315">
          <cell r="A3315">
            <v>103314</v>
          </cell>
          <cell r="B3315" t="str">
            <v>EXECUTIVE HIGH CHAIR</v>
          </cell>
        </row>
        <row r="3316">
          <cell r="A3316">
            <v>103315</v>
          </cell>
          <cell r="B3316" t="str">
            <v>EXECUTIVE HIGH CHAIR</v>
          </cell>
        </row>
        <row r="3317">
          <cell r="A3317">
            <v>103316</v>
          </cell>
          <cell r="B3317" t="str">
            <v>EXECUTIVE HIGH CHAIR</v>
          </cell>
        </row>
        <row r="3318">
          <cell r="A3318">
            <v>103317</v>
          </cell>
          <cell r="B3318" t="str">
            <v>VISITORS CHAIR</v>
          </cell>
        </row>
        <row r="3319">
          <cell r="A3319">
            <v>103318</v>
          </cell>
          <cell r="B3319" t="str">
            <v>VISITORS CHAIR</v>
          </cell>
        </row>
        <row r="3320">
          <cell r="A3320">
            <v>103319</v>
          </cell>
          <cell r="B3320" t="str">
            <v>VISITORS CHAIR</v>
          </cell>
        </row>
        <row r="3321">
          <cell r="A3321">
            <v>103320</v>
          </cell>
          <cell r="B3321" t="str">
            <v>VISITORS CHAIR</v>
          </cell>
        </row>
        <row r="3322">
          <cell r="A3322">
            <v>103321</v>
          </cell>
          <cell r="B3322" t="str">
            <v>FLOOR STORAGE UNIT</v>
          </cell>
        </row>
        <row r="3323">
          <cell r="A3323">
            <v>103322</v>
          </cell>
          <cell r="B3323" t="str">
            <v>FLOOR STORAGE UNIT</v>
          </cell>
        </row>
        <row r="3324">
          <cell r="A3324">
            <v>103323</v>
          </cell>
          <cell r="B3324" t="str">
            <v>STAFF TABLE</v>
          </cell>
        </row>
        <row r="3325">
          <cell r="A3325">
            <v>103324</v>
          </cell>
          <cell r="B3325" t="str">
            <v>STAFF TABLE</v>
          </cell>
        </row>
        <row r="3326">
          <cell r="A3326">
            <v>103325</v>
          </cell>
          <cell r="B3326" t="str">
            <v>STAFF TABLE</v>
          </cell>
        </row>
        <row r="3327">
          <cell r="A3327">
            <v>103326</v>
          </cell>
          <cell r="B3327" t="str">
            <v>STAFF TABLE</v>
          </cell>
        </row>
        <row r="3328">
          <cell r="A3328">
            <v>103327</v>
          </cell>
          <cell r="B3328" t="str">
            <v>STAFF TABLE</v>
          </cell>
        </row>
        <row r="3329">
          <cell r="A3329">
            <v>103328</v>
          </cell>
          <cell r="B3329" t="str">
            <v>REVOLVING ARM CHAIRS</v>
          </cell>
        </row>
        <row r="3330">
          <cell r="A3330">
            <v>103329</v>
          </cell>
          <cell r="B3330" t="str">
            <v>REVOLVING ARM CHAIR</v>
          </cell>
        </row>
        <row r="3331">
          <cell r="A3331">
            <v>103330</v>
          </cell>
          <cell r="B3331" t="str">
            <v>REVOLVING ARM CHAIR</v>
          </cell>
        </row>
        <row r="3332">
          <cell r="A3332">
            <v>103331</v>
          </cell>
          <cell r="B3332" t="str">
            <v>VISITOR CHAIR</v>
          </cell>
        </row>
        <row r="3333">
          <cell r="A3333">
            <v>103332</v>
          </cell>
          <cell r="B3333" t="str">
            <v>CABINETS C TYPE</v>
          </cell>
        </row>
        <row r="3334">
          <cell r="A3334">
            <v>103333</v>
          </cell>
          <cell r="B3334" t="str">
            <v>CONFERENCE TABLE</v>
          </cell>
        </row>
        <row r="3335">
          <cell r="A3335">
            <v>103334</v>
          </cell>
          <cell r="B3335" t="str">
            <v>FILE CABINET</v>
          </cell>
        </row>
        <row r="3336">
          <cell r="A3336">
            <v>103335</v>
          </cell>
          <cell r="B3336" t="str">
            <v>FILE CABINET</v>
          </cell>
        </row>
        <row r="3337">
          <cell r="A3337">
            <v>103336</v>
          </cell>
          <cell r="B3337" t="str">
            <v>FILE CABINET</v>
          </cell>
        </row>
        <row r="3338">
          <cell r="A3338">
            <v>103337</v>
          </cell>
          <cell r="B3338" t="str">
            <v>FILE CABINET</v>
          </cell>
        </row>
        <row r="3339">
          <cell r="A3339">
            <v>103338</v>
          </cell>
          <cell r="B3339" t="str">
            <v>DESPRO 2000</v>
          </cell>
        </row>
        <row r="3340">
          <cell r="A3340">
            <v>103339</v>
          </cell>
          <cell r="B3340" t="str">
            <v>DESPRO 2000</v>
          </cell>
        </row>
        <row r="3341">
          <cell r="A3341">
            <v>103340</v>
          </cell>
          <cell r="B3341" t="str">
            <v>DESKPRO COMPUTER-EP</v>
          </cell>
        </row>
        <row r="3342">
          <cell r="A3342">
            <v>103341</v>
          </cell>
          <cell r="B3342" t="str">
            <v>HP COLOUR PRINTER</v>
          </cell>
        </row>
        <row r="3343">
          <cell r="A3343">
            <v>103342</v>
          </cell>
          <cell r="B3343" t="str">
            <v>KODAK CAMERA</v>
          </cell>
        </row>
        <row r="3344">
          <cell r="A3344">
            <v>103343</v>
          </cell>
          <cell r="B3344" t="str">
            <v>INTEL PENTIUM</v>
          </cell>
        </row>
        <row r="3345">
          <cell r="A3345">
            <v>103344</v>
          </cell>
          <cell r="B3345" t="str">
            <v>VISITORS CHAIR</v>
          </cell>
        </row>
        <row r="3346">
          <cell r="A3346">
            <v>103345</v>
          </cell>
          <cell r="B3346" t="str">
            <v>SOFA SET</v>
          </cell>
        </row>
        <row r="3347">
          <cell r="A3347">
            <v>103346</v>
          </cell>
          <cell r="B3347" t="str">
            <v>FLOOR STORAGE UNIT</v>
          </cell>
        </row>
        <row r="3348">
          <cell r="A3348">
            <v>103347</v>
          </cell>
          <cell r="B3348" t="str">
            <v>STAFF TABLE</v>
          </cell>
        </row>
        <row r="3349">
          <cell r="A3349">
            <v>103348</v>
          </cell>
          <cell r="B3349" t="str">
            <v>STAFF TABLE</v>
          </cell>
        </row>
        <row r="3350">
          <cell r="A3350">
            <v>103349</v>
          </cell>
          <cell r="B3350" t="str">
            <v>STAFF TABLE</v>
          </cell>
        </row>
        <row r="3351">
          <cell r="A3351">
            <v>103350</v>
          </cell>
          <cell r="B3351" t="str">
            <v>STAFF TABLE</v>
          </cell>
        </row>
        <row r="3352">
          <cell r="A3352">
            <v>103351</v>
          </cell>
          <cell r="B3352" t="str">
            <v>VISITOR CHAIR</v>
          </cell>
        </row>
        <row r="3353">
          <cell r="A3353">
            <v>103352</v>
          </cell>
          <cell r="B3353" t="str">
            <v>VISITOR CHAIR</v>
          </cell>
        </row>
        <row r="3354">
          <cell r="A3354">
            <v>103353</v>
          </cell>
          <cell r="B3354" t="str">
            <v>VISITOR CHAIR</v>
          </cell>
        </row>
        <row r="3355">
          <cell r="A3355">
            <v>103354</v>
          </cell>
          <cell r="B3355" t="str">
            <v>CABINET RM</v>
          </cell>
        </row>
        <row r="3356">
          <cell r="A3356">
            <v>103355</v>
          </cell>
          <cell r="B3356" t="str">
            <v>2 SEATER SOFA</v>
          </cell>
        </row>
        <row r="3357">
          <cell r="A3357">
            <v>103356</v>
          </cell>
          <cell r="B3357" t="str">
            <v>FILE CABINET</v>
          </cell>
        </row>
        <row r="3358">
          <cell r="A3358">
            <v>103357</v>
          </cell>
          <cell r="B3358" t="str">
            <v>KCA INFOCOMN PRV LTDMADR</v>
          </cell>
        </row>
        <row r="3359">
          <cell r="A3359">
            <v>103358</v>
          </cell>
          <cell r="B3359" t="str">
            <v>INTEL PENTIUM</v>
          </cell>
        </row>
        <row r="3360">
          <cell r="A3360">
            <v>103359</v>
          </cell>
          <cell r="B3360" t="str">
            <v>STANDING FAN</v>
          </cell>
        </row>
        <row r="3361">
          <cell r="A3361">
            <v>103360</v>
          </cell>
          <cell r="B3361" t="str">
            <v>MONITOR WITH CPU</v>
          </cell>
        </row>
        <row r="3362">
          <cell r="A3362">
            <v>103361</v>
          </cell>
          <cell r="B3362" t="str">
            <v>WORKSTATION</v>
          </cell>
        </row>
        <row r="3363">
          <cell r="A3363">
            <v>103362</v>
          </cell>
          <cell r="B3363" t="str">
            <v>ETHERNET CARD</v>
          </cell>
        </row>
        <row r="3364">
          <cell r="A3364">
            <v>103363</v>
          </cell>
          <cell r="B3364" t="str">
            <v>TESTING EQUIPMENT</v>
          </cell>
        </row>
        <row r="3365">
          <cell r="A3365">
            <v>103364</v>
          </cell>
          <cell r="B3365" t="str">
            <v>TESTING EQUIPMENT</v>
          </cell>
        </row>
        <row r="3366">
          <cell r="A3366">
            <v>103365</v>
          </cell>
          <cell r="B3366" t="str">
            <v>TESTING MESS</v>
          </cell>
        </row>
        <row r="3367">
          <cell r="A3367">
            <v>103366</v>
          </cell>
          <cell r="B3367" t="str">
            <v>EXECUTIVE HIGH CHAIR</v>
          </cell>
        </row>
        <row r="3368">
          <cell r="A3368">
            <v>103367</v>
          </cell>
          <cell r="B3368" t="str">
            <v>FLOOR STORAGE UNIT</v>
          </cell>
        </row>
        <row r="3369">
          <cell r="A3369">
            <v>103368</v>
          </cell>
          <cell r="B3369" t="str">
            <v>CONFERENCE TABLE</v>
          </cell>
        </row>
        <row r="3370">
          <cell r="A3370">
            <v>103369</v>
          </cell>
          <cell r="B3370" t="str">
            <v>TABLE</v>
          </cell>
        </row>
        <row r="3371">
          <cell r="A3371">
            <v>103370</v>
          </cell>
          <cell r="B3371" t="str">
            <v>VISITOR CHAIR</v>
          </cell>
        </row>
        <row r="3372">
          <cell r="A3372">
            <v>103371</v>
          </cell>
          <cell r="B3372" t="str">
            <v>VISITOR CHAIR</v>
          </cell>
        </row>
        <row r="3373">
          <cell r="A3373">
            <v>103372</v>
          </cell>
          <cell r="B3373" t="str">
            <v>VISITOR CHAIR</v>
          </cell>
        </row>
        <row r="3374">
          <cell r="A3374">
            <v>103373</v>
          </cell>
          <cell r="B3374" t="str">
            <v>STORAGE UNIT</v>
          </cell>
        </row>
        <row r="3375">
          <cell r="A3375">
            <v>103374</v>
          </cell>
          <cell r="B3375" t="str">
            <v>SERVICE TABLE</v>
          </cell>
        </row>
        <row r="3376">
          <cell r="A3376">
            <v>103375</v>
          </cell>
          <cell r="B3376" t="str">
            <v>SERVICE TABLE</v>
          </cell>
        </row>
        <row r="3377">
          <cell r="A3377">
            <v>103376</v>
          </cell>
          <cell r="B3377" t="str">
            <v>SERVICE TABLE</v>
          </cell>
        </row>
        <row r="3378">
          <cell r="A3378">
            <v>103377</v>
          </cell>
          <cell r="B3378" t="str">
            <v>CEILING FANS</v>
          </cell>
        </row>
        <row r="3379">
          <cell r="A3379">
            <v>103378</v>
          </cell>
          <cell r="B3379" t="str">
            <v>CEILING FANS</v>
          </cell>
        </row>
        <row r="3380">
          <cell r="A3380">
            <v>103379</v>
          </cell>
          <cell r="B3380" t="str">
            <v>STANDING FAN</v>
          </cell>
        </row>
        <row r="3381">
          <cell r="A3381">
            <v>103380</v>
          </cell>
          <cell r="B3381" t="str">
            <v>UPS 1200VA-DEL</v>
          </cell>
        </row>
        <row r="3382">
          <cell r="A3382">
            <v>103381</v>
          </cell>
          <cell r="B3382" t="str">
            <v>EXECUTIVE HIGH CHAIR</v>
          </cell>
        </row>
        <row r="3383">
          <cell r="A3383">
            <v>103382</v>
          </cell>
          <cell r="B3383" t="str">
            <v>STAFF TABLE</v>
          </cell>
        </row>
        <row r="3384">
          <cell r="A3384">
            <v>103383</v>
          </cell>
          <cell r="B3384" t="str">
            <v>VISITOR CHAIR</v>
          </cell>
        </row>
        <row r="3385">
          <cell r="A3385">
            <v>103384</v>
          </cell>
          <cell r="B3385" t="str">
            <v>SERVICE TABLE</v>
          </cell>
        </row>
        <row r="3386">
          <cell r="A3386">
            <v>103385</v>
          </cell>
          <cell r="B3386" t="str">
            <v>PANABOARD</v>
          </cell>
        </row>
        <row r="3387">
          <cell r="A3387">
            <v>103386</v>
          </cell>
          <cell r="B3387" t="str">
            <v>TESTING EQUIPMENT</v>
          </cell>
        </row>
        <row r="3388">
          <cell r="A3388">
            <v>103387</v>
          </cell>
          <cell r="B3388" t="str">
            <v>KXTD 816</v>
          </cell>
        </row>
        <row r="3389">
          <cell r="A3389">
            <v>103388</v>
          </cell>
          <cell r="B3389" t="str">
            <v>KXTD 816</v>
          </cell>
        </row>
        <row r="3390">
          <cell r="A3390">
            <v>103389</v>
          </cell>
          <cell r="B3390" t="str">
            <v>SOLDING MATERIAL</v>
          </cell>
        </row>
        <row r="3391">
          <cell r="A3391">
            <v>103390</v>
          </cell>
          <cell r="B3391" t="str">
            <v>SHRI RAM HONDA</v>
          </cell>
        </row>
        <row r="3392">
          <cell r="A3392">
            <v>103391</v>
          </cell>
          <cell r="B3392" t="str">
            <v>CASH BOX</v>
          </cell>
        </row>
        <row r="3393">
          <cell r="A3393">
            <v>103392</v>
          </cell>
          <cell r="B3393" t="str">
            <v>CHAIRS</v>
          </cell>
        </row>
        <row r="3394">
          <cell r="A3394">
            <v>103393</v>
          </cell>
          <cell r="B3394" t="str">
            <v>CHAIRS</v>
          </cell>
        </row>
        <row r="3395">
          <cell r="A3395">
            <v>103394</v>
          </cell>
          <cell r="B3395" t="str">
            <v>INSTALLATION OF VSAT-B.NO 409</v>
          </cell>
        </row>
        <row r="3396">
          <cell r="A3396">
            <v>103395</v>
          </cell>
          <cell r="B3396" t="str">
            <v>PC WITH MONITOR</v>
          </cell>
        </row>
        <row r="3397">
          <cell r="A3397">
            <v>103396</v>
          </cell>
          <cell r="B3397" t="str">
            <v>SOFA SET ONE</v>
          </cell>
        </row>
        <row r="3398">
          <cell r="A3398">
            <v>103397</v>
          </cell>
          <cell r="B3398" t="str">
            <v>ETHERNET CARD IBM</v>
          </cell>
        </row>
        <row r="3399">
          <cell r="A3399">
            <v>103398</v>
          </cell>
          <cell r="B3399" t="str">
            <v>FIRE EXTINGUISHER</v>
          </cell>
        </row>
        <row r="3400">
          <cell r="A3400">
            <v>103399</v>
          </cell>
          <cell r="B3400" t="str">
            <v>FIRE EXTINGUISHER</v>
          </cell>
        </row>
        <row r="3401">
          <cell r="A3401">
            <v>103400</v>
          </cell>
          <cell r="B3401" t="str">
            <v>FIRE EXTINGUISHER</v>
          </cell>
        </row>
        <row r="3402">
          <cell r="A3402">
            <v>103401</v>
          </cell>
          <cell r="B3402" t="str">
            <v>FIRE EXTINGUISHER</v>
          </cell>
        </row>
        <row r="3403">
          <cell r="A3403">
            <v>103402</v>
          </cell>
          <cell r="B3403" t="str">
            <v>FIRE EXTINGUISHER</v>
          </cell>
        </row>
        <row r="3404">
          <cell r="A3404">
            <v>103403</v>
          </cell>
          <cell r="B3404" t="str">
            <v>HP DESKJET-AHM</v>
          </cell>
        </row>
        <row r="3405">
          <cell r="A3405">
            <v>103404</v>
          </cell>
          <cell r="B3405" t="str">
            <v>FIRE EXTINGUISHER</v>
          </cell>
        </row>
        <row r="3406">
          <cell r="A3406">
            <v>103405</v>
          </cell>
          <cell r="B3406" t="str">
            <v>FIRE EXTINGUISHER</v>
          </cell>
        </row>
        <row r="3407">
          <cell r="A3407">
            <v>103406</v>
          </cell>
          <cell r="B3407" t="str">
            <v>FIRE EXTINGUISHER</v>
          </cell>
        </row>
        <row r="3408">
          <cell r="A3408">
            <v>103407</v>
          </cell>
          <cell r="B3408" t="str">
            <v>FIRE EXTINGUISHER</v>
          </cell>
        </row>
        <row r="3409">
          <cell r="A3409">
            <v>103408</v>
          </cell>
          <cell r="B3409" t="str">
            <v>FIRE EXTINGUISHER</v>
          </cell>
        </row>
        <row r="3410">
          <cell r="A3410">
            <v>103409</v>
          </cell>
          <cell r="B3410" t="str">
            <v>FIRE EXTINGUISHER</v>
          </cell>
        </row>
        <row r="3411">
          <cell r="A3411">
            <v>103410</v>
          </cell>
          <cell r="B3411" t="str">
            <v>FIRE EXTINGUISHER</v>
          </cell>
        </row>
        <row r="3412">
          <cell r="A3412">
            <v>103411</v>
          </cell>
          <cell r="B3412" t="str">
            <v>FIRE EXTINGUISHER</v>
          </cell>
        </row>
        <row r="3413">
          <cell r="A3413">
            <v>103412</v>
          </cell>
          <cell r="B3413" t="str">
            <v>PC WITH MONITOR</v>
          </cell>
        </row>
        <row r="3414">
          <cell r="A3414">
            <v>103413</v>
          </cell>
          <cell r="B3414" t="str">
            <v>ETHERNET CARD</v>
          </cell>
        </row>
        <row r="3415">
          <cell r="A3415">
            <v>103414</v>
          </cell>
          <cell r="B3415" t="str">
            <v>AIR CONDITIONER 2T</v>
          </cell>
        </row>
        <row r="3416">
          <cell r="A3416">
            <v>103415</v>
          </cell>
          <cell r="B3416" t="str">
            <v>AIR CONDITIONER 2T</v>
          </cell>
        </row>
        <row r="3417">
          <cell r="A3417">
            <v>103416</v>
          </cell>
          <cell r="B3417" t="str">
            <v>VIDEOCON VNR A161AMMODEL NO.030757</v>
          </cell>
        </row>
        <row r="3418">
          <cell r="A3418">
            <v>103417</v>
          </cell>
          <cell r="B3418" t="str">
            <v>AQUAGUARD</v>
          </cell>
        </row>
        <row r="3419">
          <cell r="A3419">
            <v>103418</v>
          </cell>
          <cell r="B3419" t="str">
            <v>PENTIUM MMX</v>
          </cell>
        </row>
        <row r="3420">
          <cell r="A3420">
            <v>103419</v>
          </cell>
          <cell r="B3420" t="str">
            <v>PANABOARD</v>
          </cell>
        </row>
        <row r="3421">
          <cell r="A3421">
            <v>103420</v>
          </cell>
          <cell r="B3421" t="str">
            <v>CHAIRS</v>
          </cell>
        </row>
        <row r="3422">
          <cell r="A3422">
            <v>103421</v>
          </cell>
          <cell r="B3422" t="str">
            <v>CHAIRS</v>
          </cell>
        </row>
        <row r="3423">
          <cell r="A3423">
            <v>103422</v>
          </cell>
          <cell r="B3423" t="str">
            <v>CHAIRS</v>
          </cell>
        </row>
        <row r="3424">
          <cell r="A3424">
            <v>103423</v>
          </cell>
          <cell r="B3424" t="str">
            <v>CHAIRS</v>
          </cell>
        </row>
        <row r="3425">
          <cell r="A3425">
            <v>103424</v>
          </cell>
          <cell r="B3425" t="str">
            <v>CHAIRS</v>
          </cell>
        </row>
        <row r="3426">
          <cell r="A3426">
            <v>103425</v>
          </cell>
          <cell r="B3426" t="str">
            <v>CHAIRS</v>
          </cell>
        </row>
        <row r="3427">
          <cell r="A3427">
            <v>103426</v>
          </cell>
          <cell r="B3427" t="str">
            <v>CENTRE TABLE-1, CORNER TABLE-1</v>
          </cell>
        </row>
        <row r="3428">
          <cell r="A3428">
            <v>103427</v>
          </cell>
          <cell r="B3428" t="str">
            <v>RECEPTION TABLE</v>
          </cell>
        </row>
        <row r="3429">
          <cell r="A3429">
            <v>103428</v>
          </cell>
          <cell r="B3429" t="str">
            <v>CONFERENCE TABLE</v>
          </cell>
        </row>
        <row r="3430">
          <cell r="A3430">
            <v>103429</v>
          </cell>
          <cell r="B3430" t="str">
            <v>FAX MACHINE</v>
          </cell>
        </row>
        <row r="3431">
          <cell r="A3431">
            <v>103430</v>
          </cell>
          <cell r="B3431" t="str">
            <v>VACCUM CLEANER</v>
          </cell>
        </row>
        <row r="3432">
          <cell r="A3432">
            <v>103431</v>
          </cell>
          <cell r="B3432" t="str">
            <v>FAX/XEROX 4X2 TABLE</v>
          </cell>
        </row>
        <row r="3433">
          <cell r="A3433">
            <v>103432</v>
          </cell>
          <cell r="B3433" t="str">
            <v>LOW BACK EXE CHAIR</v>
          </cell>
        </row>
        <row r="3434">
          <cell r="A3434">
            <v>103433</v>
          </cell>
          <cell r="B3434" t="str">
            <v>UPS WITH BATTERIES(DEL)</v>
          </cell>
        </row>
        <row r="3435">
          <cell r="A3435">
            <v>103434</v>
          </cell>
          <cell r="B3435" t="str">
            <v>MODEMS</v>
          </cell>
        </row>
        <row r="3436">
          <cell r="A3436">
            <v>103435</v>
          </cell>
          <cell r="B3436" t="str">
            <v>ETHERNET CARD</v>
          </cell>
        </row>
        <row r="3437">
          <cell r="A3437">
            <v>103436</v>
          </cell>
          <cell r="B3437" t="str">
            <v>HP DESKJET-HO</v>
          </cell>
        </row>
        <row r="3438">
          <cell r="A3438">
            <v>103437</v>
          </cell>
          <cell r="B3438" t="str">
            <v>TELEPHONE</v>
          </cell>
        </row>
        <row r="3439">
          <cell r="A3439">
            <v>103438</v>
          </cell>
          <cell r="B3439" t="str">
            <v>TELEPHONE</v>
          </cell>
        </row>
        <row r="3440">
          <cell r="A3440">
            <v>103439</v>
          </cell>
          <cell r="B3440" t="str">
            <v>PANABOARD</v>
          </cell>
        </row>
        <row r="3441">
          <cell r="A3441">
            <v>103440</v>
          </cell>
          <cell r="B3441" t="str">
            <v>INSTALLATION CHARGES</v>
          </cell>
        </row>
        <row r="3442">
          <cell r="A3442">
            <v>103441</v>
          </cell>
          <cell r="B3442" t="str">
            <v>HP DESKJET-HO</v>
          </cell>
        </row>
        <row r="3443">
          <cell r="A3443">
            <v>103442</v>
          </cell>
          <cell r="B3443" t="str">
            <v>TABLES</v>
          </cell>
        </row>
        <row r="3444">
          <cell r="A3444">
            <v>103443</v>
          </cell>
          <cell r="B3444" t="str">
            <v>TABLES</v>
          </cell>
        </row>
        <row r="3445">
          <cell r="A3445">
            <v>103444</v>
          </cell>
          <cell r="B3445" t="str">
            <v>TABLES</v>
          </cell>
        </row>
        <row r="3446">
          <cell r="A3446">
            <v>103445</v>
          </cell>
          <cell r="B3446" t="str">
            <v>TELEPHONE</v>
          </cell>
        </row>
        <row r="3447">
          <cell r="A3447">
            <v>103446</v>
          </cell>
          <cell r="B3447" t="str">
            <v>CONFERENCE TABLE</v>
          </cell>
        </row>
        <row r="3448">
          <cell r="A3448">
            <v>103447</v>
          </cell>
          <cell r="B3448" t="str">
            <v>TELEPHONE</v>
          </cell>
        </row>
        <row r="3449">
          <cell r="A3449">
            <v>103448</v>
          </cell>
          <cell r="B3449" t="str">
            <v>TELEPHONE</v>
          </cell>
        </row>
        <row r="3450">
          <cell r="A3450">
            <v>103449</v>
          </cell>
          <cell r="B3450" t="str">
            <v>SINGLE LINE TELEPHONE</v>
          </cell>
        </row>
        <row r="3451">
          <cell r="A3451">
            <v>103450</v>
          </cell>
          <cell r="B3451" t="str">
            <v>AIR CONDITIONER 1.5 TON</v>
          </cell>
        </row>
        <row r="3452">
          <cell r="A3452">
            <v>103451</v>
          </cell>
          <cell r="B3452" t="str">
            <v>AIR CONDITIONER 1.5T</v>
          </cell>
        </row>
        <row r="3453">
          <cell r="A3453">
            <v>103452</v>
          </cell>
          <cell r="B3453" t="str">
            <v>HP DESKJET-HO</v>
          </cell>
        </row>
        <row r="3454">
          <cell r="A3454">
            <v>103453</v>
          </cell>
          <cell r="B3454" t="str">
            <v>PANASONIC FAX KXF700</v>
          </cell>
        </row>
        <row r="3455">
          <cell r="A3455">
            <v>103454</v>
          </cell>
          <cell r="B3455" t="str">
            <v>DESPRO 2000</v>
          </cell>
        </row>
        <row r="3456">
          <cell r="A3456">
            <v>103455</v>
          </cell>
          <cell r="B3456" t="str">
            <v>CHAIRS</v>
          </cell>
        </row>
        <row r="3457">
          <cell r="A3457">
            <v>103456</v>
          </cell>
          <cell r="B3457" t="str">
            <v>CHAIRS</v>
          </cell>
        </row>
        <row r="3458">
          <cell r="A3458">
            <v>103457</v>
          </cell>
          <cell r="B3458" t="str">
            <v>MODEMS</v>
          </cell>
        </row>
        <row r="3459">
          <cell r="A3459">
            <v>103458</v>
          </cell>
          <cell r="B3459" t="str">
            <v>MONITOR WITH CPU</v>
          </cell>
        </row>
        <row r="3460">
          <cell r="A3460">
            <v>103459</v>
          </cell>
          <cell r="B3460" t="str">
            <v>OSCILLOSCOPE (TRF FRM COCHIN)</v>
          </cell>
        </row>
        <row r="3461">
          <cell r="A3461">
            <v>103460</v>
          </cell>
          <cell r="B3461" t="str">
            <v>STORAGE UNITS</v>
          </cell>
        </row>
        <row r="3462">
          <cell r="A3462">
            <v>103461</v>
          </cell>
          <cell r="B3462" t="str">
            <v>KODAK MAKE CLICK CAMERA</v>
          </cell>
        </row>
        <row r="3463">
          <cell r="A3463">
            <v>103462</v>
          </cell>
          <cell r="B3463" t="str">
            <v>PC WITH MONITOR</v>
          </cell>
        </row>
        <row r="3464">
          <cell r="A3464">
            <v>103463</v>
          </cell>
          <cell r="B3464" t="str">
            <v>WORKSTATION TABLE                  1</v>
          </cell>
        </row>
        <row r="3465">
          <cell r="A3465">
            <v>103464</v>
          </cell>
          <cell r="B3465" t="str">
            <v>STORAGE UNIT</v>
          </cell>
        </row>
        <row r="3466">
          <cell r="A3466">
            <v>103465</v>
          </cell>
          <cell r="B3466" t="str">
            <v>ETHERNET CARD</v>
          </cell>
        </row>
        <row r="3467">
          <cell r="A3467">
            <v>103466</v>
          </cell>
          <cell r="B3467" t="str">
            <v>MONITOR WITH CPU IBM</v>
          </cell>
        </row>
        <row r="3468">
          <cell r="A3468">
            <v>103467</v>
          </cell>
          <cell r="B3468" t="str">
            <v>GODREJ CASH</v>
          </cell>
        </row>
        <row r="3469">
          <cell r="A3469">
            <v>103468</v>
          </cell>
          <cell r="B3469" t="str">
            <v>2.5 KVA UPS</v>
          </cell>
        </row>
        <row r="3470">
          <cell r="A3470">
            <v>103469</v>
          </cell>
          <cell r="B3470" t="str">
            <v>PANASONIC FAX UF-V60</v>
          </cell>
        </row>
        <row r="3471">
          <cell r="A3471">
            <v>103470</v>
          </cell>
          <cell r="B3471" t="str">
            <v>TELEPHONE</v>
          </cell>
        </row>
        <row r="3472">
          <cell r="A3472">
            <v>103471</v>
          </cell>
          <cell r="B3472" t="str">
            <v>1.5KVA UPS-HO</v>
          </cell>
        </row>
        <row r="3473">
          <cell r="A3473">
            <v>103472</v>
          </cell>
          <cell r="B3473" t="str">
            <v>DESKPRO</v>
          </cell>
        </row>
        <row r="3474">
          <cell r="A3474">
            <v>103473</v>
          </cell>
          <cell r="B3474" t="str">
            <v>VSAT</v>
          </cell>
        </row>
        <row r="3475">
          <cell r="A3475">
            <v>103474</v>
          </cell>
          <cell r="B3475" t="str">
            <v>INTEL PENTIUM</v>
          </cell>
        </row>
        <row r="3476">
          <cell r="A3476">
            <v>103475</v>
          </cell>
          <cell r="B3476" t="str">
            <v>MONITOR WITH CPU</v>
          </cell>
        </row>
        <row r="3477">
          <cell r="A3477">
            <v>103476</v>
          </cell>
          <cell r="B3477" t="str">
            <v>ETHERNET CARD</v>
          </cell>
        </row>
        <row r="3478">
          <cell r="A3478">
            <v>103477</v>
          </cell>
          <cell r="B3478" t="str">
            <v>PHOTOCOPIER (COMP,CABLING,  ETC-DEL)</v>
          </cell>
        </row>
        <row r="3479">
          <cell r="A3479">
            <v>103478</v>
          </cell>
          <cell r="B3479" t="str">
            <v>PANASONIC KXP3626</v>
          </cell>
        </row>
        <row r="3480">
          <cell r="A3480">
            <v>103479</v>
          </cell>
          <cell r="B3480" t="str">
            <v>MULTITECH MODEM</v>
          </cell>
        </row>
        <row r="3481">
          <cell r="A3481">
            <v>103480</v>
          </cell>
          <cell r="B3481" t="str">
            <v>AQUAGUARD ST2000</v>
          </cell>
        </row>
        <row r="3482">
          <cell r="A3482">
            <v>103481</v>
          </cell>
          <cell r="B3482" t="str">
            <v>VIDEOCON FRIDGE</v>
          </cell>
        </row>
        <row r="3483">
          <cell r="A3483">
            <v>103482</v>
          </cell>
          <cell r="B3483" t="str">
            <v>PRINTER TABLE</v>
          </cell>
        </row>
        <row r="3484">
          <cell r="A3484">
            <v>103483</v>
          </cell>
          <cell r="B3484" t="str">
            <v>LITRES</v>
          </cell>
        </row>
        <row r="3485">
          <cell r="A3485">
            <v>103484</v>
          </cell>
          <cell r="B3485" t="str">
            <v>TELEPHONE</v>
          </cell>
        </row>
        <row r="3486">
          <cell r="A3486">
            <v>103485</v>
          </cell>
          <cell r="B3486" t="str">
            <v>TELEPHONE</v>
          </cell>
        </row>
        <row r="3487">
          <cell r="A3487">
            <v>103486</v>
          </cell>
          <cell r="B3487" t="str">
            <v>TELPHONE</v>
          </cell>
        </row>
        <row r="3488">
          <cell r="A3488">
            <v>103487</v>
          </cell>
          <cell r="B3488" t="str">
            <v>TELEPHONE</v>
          </cell>
        </row>
        <row r="3489">
          <cell r="A3489">
            <v>103488</v>
          </cell>
          <cell r="B3489" t="str">
            <v>SHRI RAM HONDA GEN SET</v>
          </cell>
        </row>
        <row r="3490">
          <cell r="A3490">
            <v>103489</v>
          </cell>
          <cell r="B3490" t="str">
            <v>FANS</v>
          </cell>
        </row>
        <row r="3491">
          <cell r="A3491">
            <v>103490</v>
          </cell>
          <cell r="B3491" t="str">
            <v>FANS</v>
          </cell>
        </row>
        <row r="3492">
          <cell r="A3492">
            <v>103491</v>
          </cell>
          <cell r="B3492" t="str">
            <v>FANS</v>
          </cell>
        </row>
        <row r="3493">
          <cell r="A3493">
            <v>103492</v>
          </cell>
          <cell r="B3493" t="str">
            <v>CONFERENCE CHAIRS-TRF BLR</v>
          </cell>
        </row>
        <row r="3494">
          <cell r="A3494">
            <v>103493</v>
          </cell>
          <cell r="B3494" t="str">
            <v>KTS EQUIPMENT</v>
          </cell>
        </row>
        <row r="3495">
          <cell r="A3495">
            <v>103494</v>
          </cell>
          <cell r="B3495" t="str">
            <v>DESKJET 670C</v>
          </cell>
        </row>
        <row r="3496">
          <cell r="A3496">
            <v>103495</v>
          </cell>
          <cell r="B3496" t="str">
            <v>FURNITURE</v>
          </cell>
        </row>
        <row r="3497">
          <cell r="A3497">
            <v>103496</v>
          </cell>
          <cell r="B3497" t="str">
            <v>FILING CABINET</v>
          </cell>
        </row>
        <row r="3498">
          <cell r="A3498">
            <v>103497</v>
          </cell>
          <cell r="B3498" t="str">
            <v>STABLIZER</v>
          </cell>
        </row>
        <row r="3499">
          <cell r="A3499">
            <v>103498</v>
          </cell>
          <cell r="B3499" t="str">
            <v>SINGLE LINE TELEPHONE</v>
          </cell>
        </row>
        <row r="3500">
          <cell r="A3500">
            <v>103499</v>
          </cell>
          <cell r="B3500" t="str">
            <v>AIR CONDITIONER</v>
          </cell>
        </row>
        <row r="3501">
          <cell r="A3501">
            <v>103500</v>
          </cell>
          <cell r="B3501" t="str">
            <v>UPS</v>
          </cell>
        </row>
        <row r="3502">
          <cell r="A3502">
            <v>103501</v>
          </cell>
          <cell r="B3502" t="str">
            <v>PEDESTAL FAN</v>
          </cell>
        </row>
        <row r="3503">
          <cell r="A3503">
            <v>103502</v>
          </cell>
          <cell r="B3503" t="str">
            <v>PANASONIC KXP 3626</v>
          </cell>
        </row>
        <row r="3504">
          <cell r="A3504">
            <v>103503</v>
          </cell>
          <cell r="B3504" t="str">
            <v>VACUME CLEANER</v>
          </cell>
        </row>
        <row r="3505">
          <cell r="A3505">
            <v>103504</v>
          </cell>
          <cell r="B3505" t="str">
            <v>EXECUTIVE CHAIR-TRF BLR</v>
          </cell>
        </row>
        <row r="3506">
          <cell r="A3506">
            <v>103505</v>
          </cell>
          <cell r="B3506" t="str">
            <v>VOLTAGE STABLIZER</v>
          </cell>
        </row>
        <row r="3507">
          <cell r="A3507">
            <v>103506</v>
          </cell>
          <cell r="B3507" t="str">
            <v>CELL PHONE (DEL)</v>
          </cell>
        </row>
        <row r="3508">
          <cell r="A3508">
            <v>103507</v>
          </cell>
          <cell r="B3508" t="str">
            <v>FURNITURE</v>
          </cell>
        </row>
        <row r="3509">
          <cell r="A3509">
            <v>103508</v>
          </cell>
          <cell r="B3509" t="str">
            <v>PC WITH MONITOR IBM</v>
          </cell>
        </row>
        <row r="3510">
          <cell r="A3510">
            <v>103509</v>
          </cell>
          <cell r="B3510" t="str">
            <v>CELLULAR (400-DEL)</v>
          </cell>
        </row>
        <row r="3511">
          <cell r="A3511">
            <v>103510</v>
          </cell>
          <cell r="B3511" t="str">
            <v>CELLULAR (400-DEL)</v>
          </cell>
        </row>
        <row r="3512">
          <cell r="A3512">
            <v>103511</v>
          </cell>
          <cell r="B3512" t="str">
            <v>CELLULAR (400-DEL)</v>
          </cell>
        </row>
        <row r="3513">
          <cell r="A3513">
            <v>103512</v>
          </cell>
          <cell r="B3513" t="str">
            <v>CELLULAR (400-DEL)</v>
          </cell>
        </row>
        <row r="3514">
          <cell r="A3514">
            <v>103513</v>
          </cell>
          <cell r="B3514" t="str">
            <v>CELL PHONE (DEL)</v>
          </cell>
        </row>
        <row r="3515">
          <cell r="A3515">
            <v>103514</v>
          </cell>
          <cell r="B3515" t="str">
            <v>LITRS</v>
          </cell>
        </row>
        <row r="3516">
          <cell r="A3516">
            <v>103515</v>
          </cell>
          <cell r="B3516" t="str">
            <v>TELEPHONE</v>
          </cell>
        </row>
        <row r="3517">
          <cell r="A3517">
            <v>103516</v>
          </cell>
          <cell r="B3517" t="str">
            <v>EXECUTIVE CHAIRS-TRF BLR</v>
          </cell>
        </row>
        <row r="3518">
          <cell r="A3518">
            <v>103517</v>
          </cell>
          <cell r="B3518" t="str">
            <v>VOLTAGE STABLIZER</v>
          </cell>
        </row>
        <row r="3519">
          <cell r="A3519">
            <v>103518</v>
          </cell>
          <cell r="B3519" t="str">
            <v>FURNITURE</v>
          </cell>
        </row>
        <row r="3520">
          <cell r="A3520">
            <v>103519</v>
          </cell>
          <cell r="B3520" t="str">
            <v>KODAK CAMERA</v>
          </cell>
        </row>
        <row r="3521">
          <cell r="A3521">
            <v>103520</v>
          </cell>
          <cell r="B3521" t="str">
            <v>PC WITH MONITOR IBM</v>
          </cell>
        </row>
        <row r="3522">
          <cell r="A3522">
            <v>103521</v>
          </cell>
          <cell r="B3522" t="str">
            <v>AQUAGUARD ?</v>
          </cell>
        </row>
        <row r="3523">
          <cell r="A3523">
            <v>103522</v>
          </cell>
          <cell r="B3523" t="str">
            <v>UPS FOR 3EM</v>
          </cell>
        </row>
        <row r="3524">
          <cell r="A3524">
            <v>103523</v>
          </cell>
          <cell r="B3524" t="str">
            <v>PRINTER</v>
          </cell>
        </row>
        <row r="3525">
          <cell r="A3525">
            <v>103524</v>
          </cell>
          <cell r="B3525" t="str">
            <v>1UPS 1AE 220ETHERNET CARD</v>
          </cell>
        </row>
        <row r="3526">
          <cell r="A3526">
            <v>103525</v>
          </cell>
          <cell r="B3526" t="str">
            <v>1UPS1 AE220 ETHERNET CARD</v>
          </cell>
        </row>
        <row r="3527">
          <cell r="A3527">
            <v>103526</v>
          </cell>
          <cell r="B3527" t="str">
            <v>UPS 1074</v>
          </cell>
        </row>
        <row r="3528">
          <cell r="A3528">
            <v>103527</v>
          </cell>
          <cell r="B3528" t="str">
            <v>DOT MATRIX PRINTER-DEL</v>
          </cell>
        </row>
        <row r="3529">
          <cell r="A3529">
            <v>103528</v>
          </cell>
          <cell r="B3529" t="str">
            <v>COMPUTER INTEL EEPRO</v>
          </cell>
        </row>
        <row r="3530">
          <cell r="A3530">
            <v>103529</v>
          </cell>
          <cell r="B3530" t="str">
            <v>COMPUTER INTEL EEPRO</v>
          </cell>
        </row>
        <row r="3531">
          <cell r="A3531">
            <v>103530</v>
          </cell>
          <cell r="B3531" t="str">
            <v>TABLE FOR SERVICEROOM</v>
          </cell>
        </row>
        <row r="3532">
          <cell r="A3532">
            <v>103531</v>
          </cell>
          <cell r="B3532" t="str">
            <v>TABLE FOR SERVICEROOM</v>
          </cell>
        </row>
        <row r="3533">
          <cell r="A3533">
            <v>103532</v>
          </cell>
          <cell r="B3533" t="str">
            <v>REVOLVING CHAIR</v>
          </cell>
        </row>
        <row r="3534">
          <cell r="A3534">
            <v>103533</v>
          </cell>
          <cell r="B3534" t="str">
            <v>REVOLVING CHAIR</v>
          </cell>
        </row>
        <row r="3535">
          <cell r="A3535">
            <v>103534</v>
          </cell>
          <cell r="B3535" t="str">
            <v>REVOLVING CHAIR</v>
          </cell>
        </row>
        <row r="3536">
          <cell r="A3536">
            <v>103535</v>
          </cell>
          <cell r="B3536" t="str">
            <v>REVOLVING CHAIR</v>
          </cell>
        </row>
        <row r="3537">
          <cell r="A3537">
            <v>103536</v>
          </cell>
          <cell r="B3537" t="str">
            <v>CASH BOX</v>
          </cell>
        </row>
        <row r="3538">
          <cell r="A3538">
            <v>103537</v>
          </cell>
          <cell r="B3538" t="str">
            <v>RAM-HARD DISK/HO</v>
          </cell>
        </row>
        <row r="3539">
          <cell r="A3539">
            <v>103538</v>
          </cell>
          <cell r="B3539" t="str">
            <v>INKJET HP PRINTER</v>
          </cell>
        </row>
        <row r="3540">
          <cell r="A3540">
            <v>103539</v>
          </cell>
          <cell r="B3540" t="str">
            <v>VSAT</v>
          </cell>
        </row>
        <row r="3541">
          <cell r="A3541">
            <v>103540</v>
          </cell>
          <cell r="B3541" t="str">
            <v>INTEL PENTIUM WITH E CARD</v>
          </cell>
        </row>
        <row r="3542">
          <cell r="A3542">
            <v>103541</v>
          </cell>
          <cell r="B3542" t="str">
            <v>INTEL PENTIUM WITH E CARD</v>
          </cell>
        </row>
        <row r="3543">
          <cell r="A3543">
            <v>103542</v>
          </cell>
          <cell r="B3543" t="str">
            <v>BATTERIES</v>
          </cell>
        </row>
        <row r="3544">
          <cell r="A3544">
            <v>103543</v>
          </cell>
          <cell r="B3544" t="str">
            <v>BATTERIES</v>
          </cell>
        </row>
        <row r="3545">
          <cell r="A3545">
            <v>103544</v>
          </cell>
          <cell r="B3545" t="str">
            <v>BATTERIES</v>
          </cell>
        </row>
        <row r="3546">
          <cell r="A3546">
            <v>103545</v>
          </cell>
          <cell r="B3546" t="str">
            <v>BATTERIES</v>
          </cell>
        </row>
        <row r="3547">
          <cell r="A3547">
            <v>103546</v>
          </cell>
          <cell r="B3547" t="str">
            <v>BATTERIES</v>
          </cell>
        </row>
        <row r="3548">
          <cell r="A3548">
            <v>103547</v>
          </cell>
          <cell r="B3548" t="str">
            <v>BATTERIES</v>
          </cell>
        </row>
        <row r="3549">
          <cell r="A3549">
            <v>103548</v>
          </cell>
          <cell r="B3549" t="str">
            <v>MODUMS</v>
          </cell>
        </row>
        <row r="3550">
          <cell r="A3550">
            <v>103549</v>
          </cell>
          <cell r="B3550" t="str">
            <v>MODUMS</v>
          </cell>
        </row>
        <row r="3551">
          <cell r="A3551">
            <v>103550</v>
          </cell>
          <cell r="B3551" t="str">
            <v>MONITOR WITH CPU</v>
          </cell>
        </row>
        <row r="3552">
          <cell r="A3552">
            <v>103551</v>
          </cell>
          <cell r="B3552" t="str">
            <v>WORKSTATION</v>
          </cell>
        </row>
        <row r="3553">
          <cell r="A3553">
            <v>103552</v>
          </cell>
          <cell r="B3553" t="str">
            <v>ETHERNET CARD</v>
          </cell>
        </row>
        <row r="3554">
          <cell r="A3554">
            <v>103553</v>
          </cell>
          <cell r="B3554" t="str">
            <v>MODEM/ CD ROM</v>
          </cell>
        </row>
        <row r="3555">
          <cell r="A3555">
            <v>103554</v>
          </cell>
          <cell r="B3555" t="str">
            <v>MODUMS ?</v>
          </cell>
        </row>
        <row r="3556">
          <cell r="A3556">
            <v>103555</v>
          </cell>
          <cell r="B3556" t="str">
            <v>AIR CONDITIONER</v>
          </cell>
        </row>
        <row r="3557">
          <cell r="A3557">
            <v>103556</v>
          </cell>
          <cell r="B3557" t="str">
            <v>AIR CONDITIONER</v>
          </cell>
        </row>
        <row r="3558">
          <cell r="A3558">
            <v>103557</v>
          </cell>
          <cell r="B3558" t="str">
            <v>AIR CONDITIONER</v>
          </cell>
        </row>
        <row r="3559">
          <cell r="A3559">
            <v>103558</v>
          </cell>
          <cell r="B3559" t="str">
            <v>FAX MACHINE</v>
          </cell>
        </row>
        <row r="3560">
          <cell r="A3560">
            <v>103559</v>
          </cell>
          <cell r="B3560" t="str">
            <v>PHOTOCOPIER</v>
          </cell>
        </row>
        <row r="3561">
          <cell r="A3561">
            <v>103560</v>
          </cell>
          <cell r="B3561" t="str">
            <v>PEDESTAL FANS</v>
          </cell>
        </row>
        <row r="3562">
          <cell r="A3562">
            <v>103561</v>
          </cell>
          <cell r="B3562" t="str">
            <v>PEDESTAL FANS</v>
          </cell>
        </row>
        <row r="3563">
          <cell r="A3563">
            <v>103562</v>
          </cell>
          <cell r="B3563" t="str">
            <v>SOFA WITH CLOTH</v>
          </cell>
        </row>
        <row r="3564">
          <cell r="A3564">
            <v>103563</v>
          </cell>
          <cell r="B3564" t="str">
            <v>SOFA WITH SIDE TABLE &amp; CLOTH</v>
          </cell>
        </row>
        <row r="3565">
          <cell r="A3565">
            <v>103564</v>
          </cell>
          <cell r="B3565" t="str">
            <v>SOFA WITH SIDE TABLE &amp; CLOTH</v>
          </cell>
        </row>
        <row r="3566">
          <cell r="A3566">
            <v>103565</v>
          </cell>
          <cell r="B3566" t="str">
            <v>RECEPTION TABLE</v>
          </cell>
        </row>
        <row r="3567">
          <cell r="A3567">
            <v>103566</v>
          </cell>
          <cell r="B3567" t="str">
            <v>TABLE FOR SERVICROOM</v>
          </cell>
        </row>
        <row r="3568">
          <cell r="A3568">
            <v>103567</v>
          </cell>
          <cell r="B3568" t="str">
            <v>TABLE FOR SEVICEROOM</v>
          </cell>
        </row>
        <row r="3569">
          <cell r="A3569">
            <v>103568</v>
          </cell>
          <cell r="B3569" t="str">
            <v>TABLE FOR SERVICEROOM</v>
          </cell>
        </row>
        <row r="3570">
          <cell r="A3570">
            <v>103569</v>
          </cell>
          <cell r="B3570" t="str">
            <v>CONFERENCE TABLE</v>
          </cell>
        </row>
        <row r="3571">
          <cell r="A3571">
            <v>103570</v>
          </cell>
          <cell r="B3571" t="str">
            <v>AC AT CALCUTTA OFFICE</v>
          </cell>
        </row>
        <row r="3572">
          <cell r="A3572">
            <v>103571</v>
          </cell>
          <cell r="B3572" t="str">
            <v>AC AT CALCUTTA OFFICE</v>
          </cell>
        </row>
        <row r="3573">
          <cell r="A3573">
            <v>103572</v>
          </cell>
          <cell r="B3573" t="str">
            <v>TELEPHONE</v>
          </cell>
        </row>
        <row r="3574">
          <cell r="A3574">
            <v>103573</v>
          </cell>
          <cell r="B3574" t="str">
            <v>TELEPHONE</v>
          </cell>
        </row>
        <row r="3575">
          <cell r="A3575">
            <v>103574</v>
          </cell>
          <cell r="B3575" t="str">
            <v>PANABOOARD</v>
          </cell>
        </row>
        <row r="3576">
          <cell r="A3576">
            <v>103575</v>
          </cell>
          <cell r="B3576" t="str">
            <v>AIR PURIFIER VIDEOCON ULTRA</v>
          </cell>
        </row>
        <row r="3577">
          <cell r="A3577">
            <v>103576</v>
          </cell>
          <cell r="B3577" t="str">
            <v>TELEPHONE</v>
          </cell>
        </row>
        <row r="3578">
          <cell r="A3578">
            <v>103577</v>
          </cell>
          <cell r="B3578" t="str">
            <v>TELEPHONE SYSTEM</v>
          </cell>
        </row>
        <row r="3579">
          <cell r="A3579">
            <v>103578</v>
          </cell>
          <cell r="B3579" t="str">
            <v>VIDEOCON REFRIGRATOR</v>
          </cell>
        </row>
        <row r="3580">
          <cell r="A3580">
            <v>103579</v>
          </cell>
          <cell r="B3580" t="str">
            <v>PEDESTAL FAN</v>
          </cell>
        </row>
        <row r="3581">
          <cell r="A3581">
            <v>103580</v>
          </cell>
          <cell r="B3581" t="str">
            <v>PEDESTAL FAN</v>
          </cell>
        </row>
        <row r="3582">
          <cell r="A3582">
            <v>103581</v>
          </cell>
          <cell r="B3582" t="str">
            <v>PEDESTAL FAN</v>
          </cell>
        </row>
        <row r="3583">
          <cell r="A3583">
            <v>103582</v>
          </cell>
          <cell r="B3583" t="str">
            <v>PANASONIC PRINTER-DEL</v>
          </cell>
        </row>
        <row r="3584">
          <cell r="A3584">
            <v>103583</v>
          </cell>
          <cell r="B3584" t="str">
            <v>PEDESTAL FAN</v>
          </cell>
        </row>
        <row r="3585">
          <cell r="A3585">
            <v>103584</v>
          </cell>
          <cell r="B3585" t="str">
            <v>PEDESTAL FAN</v>
          </cell>
        </row>
        <row r="3586">
          <cell r="A3586">
            <v>103585</v>
          </cell>
          <cell r="B3586" t="str">
            <v>COMPUTER INTEL EEPRO</v>
          </cell>
        </row>
        <row r="3587">
          <cell r="A3587">
            <v>103586</v>
          </cell>
          <cell r="B3587" t="str">
            <v>REVOLVING CHAIR</v>
          </cell>
        </row>
        <row r="3588">
          <cell r="A3588">
            <v>103587</v>
          </cell>
          <cell r="B3588" t="str">
            <v>REVOLVING CHAIR</v>
          </cell>
        </row>
        <row r="3589">
          <cell r="A3589">
            <v>103588</v>
          </cell>
          <cell r="B3589" t="str">
            <v>STEEL CHAIRS AT GODOWN</v>
          </cell>
        </row>
        <row r="3590">
          <cell r="A3590">
            <v>103589</v>
          </cell>
          <cell r="B3590" t="str">
            <v>AC AT CALCUTTA OFFICE</v>
          </cell>
        </row>
        <row r="3591">
          <cell r="A3591">
            <v>103590</v>
          </cell>
          <cell r="B3591" t="str">
            <v>VAN</v>
          </cell>
        </row>
        <row r="3592">
          <cell r="A3592">
            <v>103591</v>
          </cell>
          <cell r="B3592" t="str">
            <v>RM TABLE</v>
          </cell>
        </row>
        <row r="3593">
          <cell r="A3593">
            <v>103592</v>
          </cell>
          <cell r="B3593" t="str">
            <v>BIG REVOLVING CHAIR(RM)</v>
          </cell>
        </row>
        <row r="3594">
          <cell r="A3594">
            <v>103593</v>
          </cell>
          <cell r="B3594" t="str">
            <v>REVOLVING CHAIR</v>
          </cell>
        </row>
        <row r="3595">
          <cell r="A3595">
            <v>103594</v>
          </cell>
          <cell r="B3595" t="str">
            <v>TABLE FOR SERVICEROOM</v>
          </cell>
        </row>
        <row r="3596">
          <cell r="A3596">
            <v>103595</v>
          </cell>
          <cell r="B3596" t="str">
            <v>TABLE FOR SERVICE ROOM</v>
          </cell>
        </row>
        <row r="3597">
          <cell r="A3597">
            <v>103596</v>
          </cell>
          <cell r="B3597" t="str">
            <v>TABLE FOR SERVICEROOM</v>
          </cell>
        </row>
        <row r="3598">
          <cell r="A3598">
            <v>103597</v>
          </cell>
          <cell r="B3598" t="str">
            <v>TABLE FOR SERVICEROOM</v>
          </cell>
        </row>
        <row r="3599">
          <cell r="A3599">
            <v>103598</v>
          </cell>
          <cell r="B3599" t="str">
            <v>TABLE FOR SERVICEROOM</v>
          </cell>
        </row>
        <row r="3600">
          <cell r="A3600">
            <v>103599</v>
          </cell>
          <cell r="B3600" t="str">
            <v>REVOLVING CHAIR</v>
          </cell>
        </row>
        <row r="3601">
          <cell r="A3601">
            <v>103600</v>
          </cell>
          <cell r="B3601" t="str">
            <v>REVOLVING CHAIR</v>
          </cell>
        </row>
        <row r="3602">
          <cell r="A3602">
            <v>103601</v>
          </cell>
          <cell r="B3602" t="str">
            <v>REVOLVING CHAIR</v>
          </cell>
        </row>
        <row r="3603">
          <cell r="A3603">
            <v>103602</v>
          </cell>
          <cell r="B3603" t="str">
            <v>REVOLVING CHAIR</v>
          </cell>
        </row>
        <row r="3604">
          <cell r="A3604">
            <v>103603</v>
          </cell>
          <cell r="B3604" t="str">
            <v>REVOLVING CHAIR</v>
          </cell>
        </row>
        <row r="3605">
          <cell r="A3605">
            <v>103604</v>
          </cell>
          <cell r="B3605" t="str">
            <v>REVOLVING CHAIR</v>
          </cell>
        </row>
        <row r="3606">
          <cell r="A3606">
            <v>103605</v>
          </cell>
          <cell r="B3606" t="str">
            <v>REVOLVING CHAIR</v>
          </cell>
        </row>
        <row r="3607">
          <cell r="A3607">
            <v>103606</v>
          </cell>
          <cell r="B3607" t="str">
            <v>REVOLVING CHAIR</v>
          </cell>
        </row>
        <row r="3608">
          <cell r="A3608">
            <v>103607</v>
          </cell>
          <cell r="B3608" t="str">
            <v>REVOLVING CHAIR</v>
          </cell>
        </row>
        <row r="3609">
          <cell r="A3609">
            <v>103608</v>
          </cell>
          <cell r="B3609" t="str">
            <v>REVOLVING CHAIR</v>
          </cell>
        </row>
        <row r="3610">
          <cell r="A3610">
            <v>103609</v>
          </cell>
          <cell r="B3610" t="str">
            <v>REVOLVING CHAIRS</v>
          </cell>
        </row>
        <row r="3611">
          <cell r="A3611">
            <v>103610</v>
          </cell>
          <cell r="B3611" t="str">
            <v>REVOLVING CHAIRS</v>
          </cell>
        </row>
        <row r="3612">
          <cell r="A3612">
            <v>103611</v>
          </cell>
          <cell r="B3612" t="str">
            <v>REVOLVING CHAIRS</v>
          </cell>
        </row>
        <row r="3613">
          <cell r="A3613">
            <v>103612</v>
          </cell>
          <cell r="B3613" t="str">
            <v>REVOLVING CHAIRS</v>
          </cell>
        </row>
        <row r="3614">
          <cell r="A3614">
            <v>103613</v>
          </cell>
          <cell r="B3614" t="str">
            <v>REVOLVING CHAIRS</v>
          </cell>
        </row>
        <row r="3615">
          <cell r="A3615">
            <v>103614</v>
          </cell>
          <cell r="B3615" t="str">
            <v>REVOLVING CHAIR</v>
          </cell>
        </row>
        <row r="3616">
          <cell r="A3616">
            <v>103615</v>
          </cell>
          <cell r="B3616" t="str">
            <v>REVOLVING CHAIR</v>
          </cell>
        </row>
        <row r="3617">
          <cell r="A3617">
            <v>103616</v>
          </cell>
          <cell r="B3617" t="str">
            <v>CELLULAR PHONES</v>
          </cell>
        </row>
        <row r="3618">
          <cell r="A3618">
            <v>103617</v>
          </cell>
          <cell r="B3618" t="str">
            <v>CELLULAR PHONES</v>
          </cell>
        </row>
        <row r="3619">
          <cell r="A3619">
            <v>103618</v>
          </cell>
          <cell r="B3619" t="str">
            <v>CELLULAR PHONE</v>
          </cell>
        </row>
        <row r="3620">
          <cell r="A3620">
            <v>103619</v>
          </cell>
          <cell r="B3620" t="str">
            <v>CELLULAR PHONE</v>
          </cell>
        </row>
        <row r="3621">
          <cell r="A3621">
            <v>103620</v>
          </cell>
          <cell r="B3621" t="str">
            <v>CELLULAR PHONE</v>
          </cell>
        </row>
        <row r="3622">
          <cell r="A3622">
            <v>103621</v>
          </cell>
          <cell r="B3622" t="str">
            <v>CELL PHONE</v>
          </cell>
        </row>
        <row r="3623">
          <cell r="A3623">
            <v>103622</v>
          </cell>
          <cell r="B3623" t="str">
            <v>CELL PHONE</v>
          </cell>
        </row>
        <row r="3624">
          <cell r="A3624">
            <v>103623</v>
          </cell>
          <cell r="B3624" t="str">
            <v>CELL PHONE</v>
          </cell>
        </row>
        <row r="3625">
          <cell r="A3625">
            <v>103624</v>
          </cell>
          <cell r="B3625" t="str">
            <v>KODAK CAMERA</v>
          </cell>
        </row>
        <row r="3626">
          <cell r="A3626">
            <v>103625</v>
          </cell>
          <cell r="B3626" t="str">
            <v>TABLE FOR SERVICEROOM</v>
          </cell>
        </row>
        <row r="3627">
          <cell r="A3627">
            <v>103626</v>
          </cell>
          <cell r="B3627" t="str">
            <v>TABLE FOR SERVICROOM</v>
          </cell>
        </row>
        <row r="3628">
          <cell r="A3628">
            <v>103627</v>
          </cell>
          <cell r="B3628" t="str">
            <v>REVOLVING CHAIR</v>
          </cell>
        </row>
        <row r="3629">
          <cell r="A3629">
            <v>103628</v>
          </cell>
          <cell r="B3629" t="str">
            <v>REVOLVING CHAIR</v>
          </cell>
        </row>
        <row r="3630">
          <cell r="A3630">
            <v>103629</v>
          </cell>
          <cell r="B3630" t="str">
            <v>CELL PHONE</v>
          </cell>
        </row>
        <row r="3631">
          <cell r="A3631">
            <v>103630</v>
          </cell>
          <cell r="B3631" t="str">
            <v>CELL PHONE</v>
          </cell>
        </row>
        <row r="3632">
          <cell r="A3632">
            <v>103631</v>
          </cell>
          <cell r="B3632" t="str">
            <v>REVOLVING CHAIR</v>
          </cell>
        </row>
        <row r="3633">
          <cell r="A3633">
            <v>103632</v>
          </cell>
          <cell r="B3633" t="str">
            <v>REVOLVING CHAIR</v>
          </cell>
        </row>
        <row r="3634">
          <cell r="A3634">
            <v>103633</v>
          </cell>
          <cell r="B3634" t="str">
            <v>WORK STATION</v>
          </cell>
        </row>
        <row r="3635">
          <cell r="A3635">
            <v>103634</v>
          </cell>
          <cell r="B3635" t="str">
            <v>WORK STATION</v>
          </cell>
        </row>
        <row r="3636">
          <cell r="A3636">
            <v>103635</v>
          </cell>
          <cell r="B3636" t="str">
            <v>DESPRO 2000</v>
          </cell>
        </row>
        <row r="3637">
          <cell r="A3637">
            <v>103636</v>
          </cell>
          <cell r="B3637" t="str">
            <v>REVOLVING CHAIR</v>
          </cell>
        </row>
        <row r="3638">
          <cell r="A3638">
            <v>103637</v>
          </cell>
          <cell r="B3638" t="str">
            <v>REVOLVING CHAIR</v>
          </cell>
        </row>
        <row r="3639">
          <cell r="A3639">
            <v>103638</v>
          </cell>
          <cell r="B3639" t="str">
            <v>WORK STATION</v>
          </cell>
        </row>
        <row r="3640">
          <cell r="A3640">
            <v>103639</v>
          </cell>
          <cell r="B3640" t="str">
            <v>WORK STATION</v>
          </cell>
        </row>
        <row r="3641">
          <cell r="A3641">
            <v>103640</v>
          </cell>
          <cell r="B3641" t="str">
            <v>OSCILLOSCOPE-60</v>
          </cell>
        </row>
        <row r="3642">
          <cell r="A3642">
            <v>103641</v>
          </cell>
          <cell r="B3642" t="str">
            <v>KXF-616</v>
          </cell>
        </row>
        <row r="3643">
          <cell r="A3643">
            <v>103642</v>
          </cell>
          <cell r="B3643" t="str">
            <v>CELLULAR PHONE</v>
          </cell>
        </row>
        <row r="3644">
          <cell r="A3644">
            <v>103643</v>
          </cell>
          <cell r="B3644" t="str">
            <v>CELLULAR PHONE</v>
          </cell>
        </row>
        <row r="3645">
          <cell r="A3645">
            <v>103644</v>
          </cell>
          <cell r="B3645" t="str">
            <v>CELLULAR PHONE</v>
          </cell>
        </row>
        <row r="3646">
          <cell r="A3646">
            <v>103645</v>
          </cell>
          <cell r="B3646" t="str">
            <v>CELLULAR PHONE</v>
          </cell>
        </row>
        <row r="3647">
          <cell r="A3647">
            <v>103646</v>
          </cell>
          <cell r="B3647" t="str">
            <v>CELLULAR PHONE</v>
          </cell>
        </row>
        <row r="3648">
          <cell r="A3648">
            <v>103647</v>
          </cell>
          <cell r="B3648" t="str">
            <v>CELLULAR PHONE</v>
          </cell>
        </row>
        <row r="3649">
          <cell r="A3649">
            <v>103648</v>
          </cell>
          <cell r="B3649" t="str">
            <v>CELLULAR PHONE</v>
          </cell>
        </row>
        <row r="3650">
          <cell r="A3650">
            <v>103649</v>
          </cell>
          <cell r="B3650" t="str">
            <v>UPGRADATION-DISH ANTENNA 38MTS</v>
          </cell>
        </row>
        <row r="3651">
          <cell r="A3651">
            <v>103650</v>
          </cell>
          <cell r="B3651" t="str">
            <v>DISH ANTENNA 3.8 M</v>
          </cell>
        </row>
        <row r="3652">
          <cell r="A3652">
            <v>103651</v>
          </cell>
          <cell r="B3652" t="str">
            <v>CAB 232 MT</v>
          </cell>
        </row>
        <row r="3653">
          <cell r="A3653">
            <v>103652</v>
          </cell>
          <cell r="B3653" t="str">
            <v>NETWORK IMP &amp; INTEG</v>
          </cell>
        </row>
        <row r="3654">
          <cell r="A3654">
            <v>103653</v>
          </cell>
          <cell r="B3654" t="str">
            <v>VOICE CARD ( UIM ) 2 PORT</v>
          </cell>
        </row>
        <row r="3655">
          <cell r="A3655">
            <v>103654</v>
          </cell>
          <cell r="B3655" t="str">
            <v>COSMAT MAX HUB-UPGRADATION</v>
          </cell>
        </row>
        <row r="3656">
          <cell r="A3656">
            <v>103655</v>
          </cell>
          <cell r="B3656" t="str">
            <v>5 WODU</v>
          </cell>
        </row>
        <row r="3657">
          <cell r="A3657">
            <v>103656</v>
          </cell>
          <cell r="B3657" t="str">
            <v>DUIM</v>
          </cell>
        </row>
        <row r="3658">
          <cell r="A3658">
            <v>103657</v>
          </cell>
          <cell r="B3658" t="str">
            <v>E.MODULAR ROUTER</v>
          </cell>
        </row>
        <row r="3659">
          <cell r="A3659">
            <v>103658</v>
          </cell>
          <cell r="B3659" t="str">
            <v>5W ODE TO 20 WATT</v>
          </cell>
        </row>
        <row r="3660">
          <cell r="A3660">
            <v>103659</v>
          </cell>
          <cell r="B3660" t="str">
            <v>VOICE CARD ( UIM ) 2 PORT FOR  HO</v>
          </cell>
        </row>
        <row r="3661">
          <cell r="A3661">
            <v>103660</v>
          </cell>
          <cell r="B3661" t="str">
            <v>UPGRADATION-DISH ANTENA:3.8MTS</v>
          </cell>
        </row>
        <row r="3662">
          <cell r="A3662">
            <v>103661</v>
          </cell>
          <cell r="B3662" t="str">
            <v>NETWORK IMP &amp; INTEGRATION</v>
          </cell>
        </row>
        <row r="3663">
          <cell r="A3663">
            <v>103662</v>
          </cell>
          <cell r="B3663" t="str">
            <v>VOICE CARD ( UIM ) 2 PORT</v>
          </cell>
        </row>
        <row r="3664">
          <cell r="A3664">
            <v>103663</v>
          </cell>
          <cell r="B3664" t="str">
            <v>DISH ANTENNA 3.8 MT</v>
          </cell>
        </row>
        <row r="3665">
          <cell r="A3665">
            <v>103664</v>
          </cell>
          <cell r="B3665" t="str">
            <v>CAB 232 MT</v>
          </cell>
        </row>
        <row r="3666">
          <cell r="A3666">
            <v>103665</v>
          </cell>
          <cell r="B3666" t="str">
            <v>NETWORK IMP &amp; INTEG.</v>
          </cell>
        </row>
        <row r="3667">
          <cell r="A3667">
            <v>103666</v>
          </cell>
          <cell r="B3667" t="str">
            <v>VOICE CARD ( UIM ) 2 PORT</v>
          </cell>
        </row>
        <row r="3668">
          <cell r="A3668">
            <v>103667</v>
          </cell>
          <cell r="B3668" t="str">
            <v>DISH ANTENNA 3.8 MT</v>
          </cell>
        </row>
        <row r="3669">
          <cell r="A3669">
            <v>103668</v>
          </cell>
          <cell r="B3669" t="str">
            <v>NETWORK IMP &amp; INTEG</v>
          </cell>
        </row>
        <row r="3670">
          <cell r="A3670">
            <v>103669</v>
          </cell>
          <cell r="B3670" t="str">
            <v>VOICE CARD ( UIM ) 2 PORT</v>
          </cell>
        </row>
        <row r="3671">
          <cell r="A3671">
            <v>103670</v>
          </cell>
          <cell r="B3671" t="str">
            <v>CAB 232 MT</v>
          </cell>
        </row>
        <row r="3672">
          <cell r="A3672">
            <v>103671</v>
          </cell>
          <cell r="B3672" t="str">
            <v>NET WORK IMP &amp; INTEG.</v>
          </cell>
        </row>
        <row r="3673">
          <cell r="A3673">
            <v>103672</v>
          </cell>
          <cell r="B3673" t="str">
            <v>DISH ANTENNA 3.8 MT</v>
          </cell>
        </row>
        <row r="3674">
          <cell r="A3674">
            <v>103673</v>
          </cell>
          <cell r="B3674" t="str">
            <v>CAB 232 MT</v>
          </cell>
        </row>
        <row r="3675">
          <cell r="A3675">
            <v>103674</v>
          </cell>
          <cell r="B3675" t="str">
            <v>VOICE CARD ( UIM ) 2 PORT</v>
          </cell>
        </row>
        <row r="3676">
          <cell r="A3676">
            <v>103675</v>
          </cell>
          <cell r="B3676" t="str">
            <v>UPGRADATION -DISH ANTENNA 3.8  MTS</v>
          </cell>
        </row>
        <row r="3677">
          <cell r="A3677">
            <v>103676</v>
          </cell>
          <cell r="B3677" t="str">
            <v>COSMAT MAX HUB</v>
          </cell>
        </row>
        <row r="3678">
          <cell r="A3678">
            <v>103677</v>
          </cell>
          <cell r="B3678" t="str">
            <v>NETWORK IMP &amp; INTEG.</v>
          </cell>
        </row>
        <row r="3679">
          <cell r="A3679">
            <v>103678</v>
          </cell>
          <cell r="B3679" t="str">
            <v>VOICE CARD ( UIM ) 2 PORT</v>
          </cell>
        </row>
        <row r="3680">
          <cell r="A3680">
            <v>103679</v>
          </cell>
          <cell r="B3680" t="str">
            <v>VOICE CARD ( UIM ) 2 PORT</v>
          </cell>
        </row>
        <row r="3681">
          <cell r="A3681">
            <v>103680</v>
          </cell>
          <cell r="B3681" t="str">
            <v>DISH ANTENNA 3.8 MT</v>
          </cell>
        </row>
        <row r="3682">
          <cell r="A3682">
            <v>103681</v>
          </cell>
          <cell r="B3682" t="str">
            <v>CAB 232 MT</v>
          </cell>
        </row>
        <row r="3683">
          <cell r="A3683">
            <v>103682</v>
          </cell>
          <cell r="B3683" t="str">
            <v>NETWORK IMP &amp; INTEG.</v>
          </cell>
        </row>
        <row r="3684">
          <cell r="A3684">
            <v>103683</v>
          </cell>
          <cell r="B3684" t="str">
            <v>VOICE CARD ( UIM ) 2 PORT</v>
          </cell>
        </row>
        <row r="3685">
          <cell r="A3685">
            <v>103684</v>
          </cell>
          <cell r="B3685" t="str">
            <v>DISH ANTENNA 3.8 M</v>
          </cell>
        </row>
        <row r="3686">
          <cell r="A3686">
            <v>103685</v>
          </cell>
          <cell r="B3686" t="str">
            <v>CAB 232 MT</v>
          </cell>
        </row>
        <row r="3687">
          <cell r="A3687">
            <v>103686</v>
          </cell>
          <cell r="B3687" t="str">
            <v>NETWORK IMP &amp; INTEG.</v>
          </cell>
        </row>
        <row r="3688">
          <cell r="A3688">
            <v>103687</v>
          </cell>
          <cell r="B3688" t="str">
            <v>VOICE CARD ( UIM ) 2 PORT</v>
          </cell>
        </row>
        <row r="3689">
          <cell r="A3689">
            <v>103688</v>
          </cell>
          <cell r="B3689" t="str">
            <v>DISH ANTENNA 3.8 MT</v>
          </cell>
        </row>
        <row r="3690">
          <cell r="A3690">
            <v>103689</v>
          </cell>
          <cell r="B3690" t="str">
            <v>CAB 232 MT</v>
          </cell>
        </row>
        <row r="3691">
          <cell r="A3691">
            <v>103690</v>
          </cell>
          <cell r="B3691" t="str">
            <v>NET WORK IMP &amp; INTEG.</v>
          </cell>
        </row>
        <row r="3692">
          <cell r="A3692">
            <v>103691</v>
          </cell>
          <cell r="B3692" t="str">
            <v>VOICE CARD ( UIM ) 2 PORT</v>
          </cell>
        </row>
        <row r="3693">
          <cell r="A3693">
            <v>103692</v>
          </cell>
          <cell r="B3693" t="str">
            <v>UPGRADATION-DISH ANTENNA  3.8MTS</v>
          </cell>
        </row>
        <row r="3694">
          <cell r="A3694">
            <v>103693</v>
          </cell>
          <cell r="B3694" t="str">
            <v>COSMAX MAX HUB-UPGRADATION</v>
          </cell>
        </row>
        <row r="3695">
          <cell r="A3695">
            <v>103694</v>
          </cell>
          <cell r="B3695" t="str">
            <v>NETWORK IMP &amp; INTEG.</v>
          </cell>
        </row>
        <row r="3696">
          <cell r="A3696">
            <v>103695</v>
          </cell>
          <cell r="B3696" t="str">
            <v>VOICE CARD ( UIM ) 2 PORT</v>
          </cell>
        </row>
        <row r="3697">
          <cell r="A3697">
            <v>103696</v>
          </cell>
          <cell r="B3697" t="str">
            <v>DISH ANTENNA 3.8 MT</v>
          </cell>
        </row>
        <row r="3698">
          <cell r="A3698">
            <v>103697</v>
          </cell>
          <cell r="B3698" t="str">
            <v>CAB 232 MT</v>
          </cell>
        </row>
        <row r="3699">
          <cell r="A3699">
            <v>103698</v>
          </cell>
          <cell r="B3699" t="str">
            <v>NET WORK IMP &amp; INTEG.</v>
          </cell>
        </row>
        <row r="3700">
          <cell r="A3700">
            <v>103699</v>
          </cell>
          <cell r="B3700" t="str">
            <v>VOICE CARD ( UIM ) 2 PORT</v>
          </cell>
        </row>
        <row r="3701">
          <cell r="A3701">
            <v>103700</v>
          </cell>
          <cell r="B3701" t="str">
            <v>UPGARDATION-DISH ANTENNA 38MTS</v>
          </cell>
        </row>
        <row r="3702">
          <cell r="A3702">
            <v>103701</v>
          </cell>
          <cell r="B3702" t="str">
            <v>COSMAT MAX HUB UPGRADATION</v>
          </cell>
        </row>
        <row r="3703">
          <cell r="A3703">
            <v>103702</v>
          </cell>
          <cell r="B3703" t="str">
            <v>NETWORK IMP &amp; INTEG.</v>
          </cell>
        </row>
        <row r="3704">
          <cell r="A3704">
            <v>103703</v>
          </cell>
          <cell r="B3704" t="str">
            <v>VOICE CARD ( UIM ) 2 PORT</v>
          </cell>
        </row>
        <row r="3705">
          <cell r="A3705">
            <v>103704</v>
          </cell>
          <cell r="B3705" t="str">
            <v>UPGRADATION-DISH ANTENNA  3.8MTS</v>
          </cell>
        </row>
        <row r="3706">
          <cell r="A3706">
            <v>103705</v>
          </cell>
          <cell r="B3706" t="str">
            <v>COSMAT MAX HUB -UPGRADATION</v>
          </cell>
        </row>
        <row r="3707">
          <cell r="A3707">
            <v>103706</v>
          </cell>
          <cell r="B3707" t="str">
            <v>NETWORK IMP &amp; INTEG.</v>
          </cell>
        </row>
        <row r="3708">
          <cell r="A3708">
            <v>103707</v>
          </cell>
          <cell r="B3708" t="str">
            <v>VOICE CARD ( UIM ) 2 PORT</v>
          </cell>
        </row>
        <row r="3709">
          <cell r="A3709">
            <v>103721</v>
          </cell>
          <cell r="B3709" t="str">
            <v>1 Laser printer</v>
          </cell>
        </row>
        <row r="3710">
          <cell r="A3710">
            <v>103722</v>
          </cell>
          <cell r="B3710" t="str">
            <v>GD 90 ROSHAN P G</v>
          </cell>
        </row>
        <row r="3711">
          <cell r="A3711">
            <v>103723</v>
          </cell>
          <cell r="B3711" t="str">
            <v>GD 90 - SREEDUTH</v>
          </cell>
        </row>
        <row r="3712">
          <cell r="A3712">
            <v>103724</v>
          </cell>
          <cell r="B3712" t="str">
            <v>GD 90 SURESH NAIR</v>
          </cell>
        </row>
        <row r="3713">
          <cell r="A3713">
            <v>103725</v>
          </cell>
          <cell r="B3713" t="str">
            <v>GD 90 M NIZAR</v>
          </cell>
        </row>
        <row r="3714">
          <cell r="A3714">
            <v>103726</v>
          </cell>
          <cell r="B3714" t="str">
            <v>GD 90 GOPAL KR</v>
          </cell>
        </row>
        <row r="3715">
          <cell r="A3715">
            <v>103727</v>
          </cell>
          <cell r="B3715" t="str">
            <v>GD 520 ALEX</v>
          </cell>
        </row>
        <row r="3716">
          <cell r="A3716">
            <v>103728</v>
          </cell>
          <cell r="B3716" t="str">
            <v>GD 520 PADMANABHAN</v>
          </cell>
        </row>
        <row r="3717">
          <cell r="A3717">
            <v>103729</v>
          </cell>
          <cell r="B3717" t="str">
            <v>SLT TELEPHONE</v>
          </cell>
        </row>
        <row r="3718">
          <cell r="A3718">
            <v>103730</v>
          </cell>
          <cell r="B3718" t="str">
            <v>PX-B061-PANASTAND</v>
          </cell>
        </row>
        <row r="3719">
          <cell r="A3719">
            <v>103731</v>
          </cell>
          <cell r="B3719" t="str">
            <v>TELEPNONE</v>
          </cell>
        </row>
        <row r="3720">
          <cell r="A3720">
            <v>103732</v>
          </cell>
          <cell r="B3720" t="str">
            <v>SLT TELEPNONE NOS</v>
          </cell>
        </row>
        <row r="3721">
          <cell r="A3721">
            <v>103733</v>
          </cell>
          <cell r="B3721" t="str">
            <v>FAX MACHINE</v>
          </cell>
        </row>
        <row r="3722">
          <cell r="A3722">
            <v>103734</v>
          </cell>
          <cell r="B3722" t="str">
            <v>EPBAX</v>
          </cell>
        </row>
        <row r="3723">
          <cell r="A3723">
            <v>103735</v>
          </cell>
          <cell r="B3723" t="str">
            <v>GD 90 VIJAYA KR</v>
          </cell>
        </row>
        <row r="3724">
          <cell r="A3724">
            <v>103736</v>
          </cell>
          <cell r="B3724" t="str">
            <v>GD 90 KRISHNANAD</v>
          </cell>
        </row>
        <row r="3725">
          <cell r="A3725">
            <v>103737</v>
          </cell>
          <cell r="B3725" t="str">
            <v>GD 90 SURESH</v>
          </cell>
        </row>
        <row r="3726">
          <cell r="A3726">
            <v>103738</v>
          </cell>
          <cell r="B3726" t="str">
            <v>GD90 JEROME</v>
          </cell>
        </row>
        <row r="3727">
          <cell r="A3727">
            <v>103739</v>
          </cell>
          <cell r="B3727" t="str">
            <v>EPBAX</v>
          </cell>
        </row>
        <row r="3728">
          <cell r="A3728">
            <v>103740</v>
          </cell>
          <cell r="B3728" t="str">
            <v>PANABOARD</v>
          </cell>
        </row>
        <row r="3729">
          <cell r="A3729">
            <v>103741</v>
          </cell>
          <cell r="B3729" t="str">
            <v>PURCHASE AIR-CONDITIONER FOR BANGALORE ISD BRANCH.(QTY-03)</v>
          </cell>
        </row>
        <row r="3730">
          <cell r="A3730">
            <v>103742</v>
          </cell>
          <cell r="B3730" t="str">
            <v>PD. FOR NATIONAL AIR CONDITIOER CW-C2432, SR.NO.1411922213</v>
          </cell>
        </row>
        <row r="3731">
          <cell r="A3731">
            <v>103743</v>
          </cell>
          <cell r="B3731" t="str">
            <v>PURCHASE OF BARCODE SCANNER FOR CHENNAI BRANCH</v>
          </cell>
        </row>
        <row r="3732">
          <cell r="A3732">
            <v>103744</v>
          </cell>
          <cell r="B3732" t="str">
            <v>PD. FOR AC OF 1.5 TON TO MATSUSHITA AIR CONDITIONING I. LTD. ECO.MODEL</v>
          </cell>
        </row>
        <row r="3733">
          <cell r="A3733">
            <v>103745</v>
          </cell>
          <cell r="B3733" t="str">
            <v>3KWA LINE INTERACTIVE UPS QTY-01 FOR BLR ISD BRABCH(UNIPAR ENERGY SYSTEMS)</v>
          </cell>
        </row>
        <row r="3734">
          <cell r="A3734">
            <v>103746</v>
          </cell>
          <cell r="B3734" t="str">
            <v>PUR.4 K.V.A STABILIZER ORICON MAKE QTY-03 BLR ISD BRANCH.(AIR-CONCEPT ENG)</v>
          </cell>
        </row>
        <row r="3735">
          <cell r="A3735">
            <v>103747</v>
          </cell>
          <cell r="B3735" t="str">
            <v>PUR.ONE REFRIGERATOR FOR BLR ISD BRANCH.(UNIQ)</v>
          </cell>
        </row>
        <row r="3736">
          <cell r="A3736">
            <v>103748</v>
          </cell>
          <cell r="B3736" t="str">
            <v>GD 92 Arvind Sharma</v>
          </cell>
        </row>
        <row r="3737">
          <cell r="A3737">
            <v>103749</v>
          </cell>
          <cell r="B3737" t="str">
            <v>GD 92, RAJESH GUPTA</v>
          </cell>
        </row>
        <row r="3738">
          <cell r="A3738">
            <v>103750</v>
          </cell>
          <cell r="B3738" t="str">
            <v>AC STABILIZER</v>
          </cell>
        </row>
        <row r="3739">
          <cell r="A3739">
            <v>103751</v>
          </cell>
          <cell r="B3739" t="str">
            <v>GD 92, MUKESH SARDANA</v>
          </cell>
        </row>
        <row r="3740">
          <cell r="A3740">
            <v>103752</v>
          </cell>
          <cell r="B3740" t="str">
            <v>GD92, S.MOHAN</v>
          </cell>
        </row>
        <row r="3741">
          <cell r="A3741">
            <v>103753</v>
          </cell>
          <cell r="B3741" t="str">
            <v>GD 92, MAHESH</v>
          </cell>
        </row>
        <row r="3742">
          <cell r="A3742">
            <v>103754</v>
          </cell>
          <cell r="B3742" t="str">
            <v>GD 92, D P SHARMA</v>
          </cell>
        </row>
        <row r="3743">
          <cell r="A3743">
            <v>103755</v>
          </cell>
          <cell r="B3743" t="str">
            <v>GD 92, SIVA</v>
          </cell>
        </row>
        <row r="3744">
          <cell r="A3744">
            <v>103756</v>
          </cell>
          <cell r="B3744" t="str">
            <v>GD92, KHAJURIA D</v>
          </cell>
        </row>
        <row r="3745">
          <cell r="A3745">
            <v>103757</v>
          </cell>
          <cell r="B3745" t="str">
            <v>GD 92, BIMAL DALELA</v>
          </cell>
        </row>
        <row r="3746">
          <cell r="A3746">
            <v>103758</v>
          </cell>
          <cell r="B3746" t="str">
            <v>SLT TELEPHONE</v>
          </cell>
        </row>
        <row r="3747">
          <cell r="A3747">
            <v>103759</v>
          </cell>
          <cell r="B3747" t="str">
            <v>SLT TELEPHONE</v>
          </cell>
        </row>
        <row r="3748">
          <cell r="A3748">
            <v>103760</v>
          </cell>
          <cell r="B3748" t="str">
            <v>SLT TELEPHONE</v>
          </cell>
        </row>
        <row r="3749">
          <cell r="A3749">
            <v>103761</v>
          </cell>
          <cell r="B3749" t="str">
            <v>SLT TELEPHONE</v>
          </cell>
        </row>
        <row r="3750">
          <cell r="A3750">
            <v>103762</v>
          </cell>
          <cell r="B3750" t="str">
            <v>SLT TELEPHONE</v>
          </cell>
        </row>
        <row r="3751">
          <cell r="A3751">
            <v>103763</v>
          </cell>
          <cell r="B3751" t="str">
            <v>SLT TELEPHONE</v>
          </cell>
        </row>
        <row r="3752">
          <cell r="A3752">
            <v>103764</v>
          </cell>
          <cell r="B3752" t="str">
            <v>SLT TELEPHONE</v>
          </cell>
        </row>
        <row r="3753">
          <cell r="A3753">
            <v>103765</v>
          </cell>
          <cell r="B3753" t="str">
            <v>NA-F500G: WASHING MACHINE</v>
          </cell>
        </row>
        <row r="3754">
          <cell r="A3754">
            <v>103766</v>
          </cell>
          <cell r="B3754" t="str">
            <v>VCR, ASHOK GUPTA</v>
          </cell>
        </row>
        <row r="3755">
          <cell r="A3755">
            <v>103767</v>
          </cell>
          <cell r="B3755" t="str">
            <v>VCP, ASHOK GUPTA</v>
          </cell>
        </row>
        <row r="3756">
          <cell r="A3756">
            <v>103768</v>
          </cell>
          <cell r="B3756" t="str">
            <v>VCR, ASHOK GUPTA</v>
          </cell>
        </row>
        <row r="3757">
          <cell r="A3757">
            <v>103769</v>
          </cell>
          <cell r="B3757" t="str">
            <v>LCD PROJ, ASHOK GUPTA</v>
          </cell>
        </row>
        <row r="3758">
          <cell r="A3758">
            <v>103770</v>
          </cell>
          <cell r="B3758" t="str">
            <v>CORDLESS PHONE</v>
          </cell>
        </row>
        <row r="3759">
          <cell r="A3759">
            <v>103771</v>
          </cell>
          <cell r="B3759" t="str">
            <v>CORDLESS PHONE</v>
          </cell>
        </row>
        <row r="3760">
          <cell r="A3760">
            <v>103772</v>
          </cell>
          <cell r="B3760" t="str">
            <v>CORDLESS PHONE</v>
          </cell>
        </row>
        <row r="3761">
          <cell r="A3761">
            <v>103773</v>
          </cell>
          <cell r="B3761" t="str">
            <v>CORDLESS PHONE</v>
          </cell>
        </row>
        <row r="3762">
          <cell r="A3762">
            <v>103774</v>
          </cell>
          <cell r="B3762" t="str">
            <v>CORDLESS PHONE</v>
          </cell>
        </row>
        <row r="3763">
          <cell r="A3763">
            <v>103775</v>
          </cell>
          <cell r="B3763" t="str">
            <v>CORDLESS TELEPHONE</v>
          </cell>
        </row>
        <row r="3764">
          <cell r="A3764">
            <v>103776</v>
          </cell>
          <cell r="B3764" t="str">
            <v>CORDLESS TELEPHONE</v>
          </cell>
        </row>
        <row r="3765">
          <cell r="A3765">
            <v>103777</v>
          </cell>
          <cell r="B3765" t="str">
            <v>PAYMENT TO DHL EXPRESS TOWARDS JIGS TOOLS</v>
          </cell>
        </row>
        <row r="3766">
          <cell r="A3766">
            <v>103778</v>
          </cell>
          <cell r="B3766" t="str">
            <v>PUR.ONE REFRIGERATOR FOR PUNE ISD BRANCH.</v>
          </cell>
        </row>
        <row r="3767">
          <cell r="A3767">
            <v>103779</v>
          </cell>
          <cell r="B3767" t="str">
            <v>PURC. ONE UPS FOR PUNE ISD BRANCH.(SMS SYSTEMS)</v>
          </cell>
        </row>
        <row r="3768">
          <cell r="A3768">
            <v>103780</v>
          </cell>
          <cell r="B3768" t="str">
            <v>TWO HP PRINTER 840C PURHCASED FOR SPD BR FOR CHENNAI &amp; BANGALORE EACH</v>
          </cell>
        </row>
        <row r="3769">
          <cell r="A3769">
            <v>103781</v>
          </cell>
          <cell r="B3769" t="str">
            <v>TWO HP PRINTER 840C PURHCASED FOR SPD BR FOR CHENNAI &amp; BANGALORE EACH</v>
          </cell>
        </row>
        <row r="3770">
          <cell r="A3770">
            <v>103782</v>
          </cell>
          <cell r="B3770" t="str">
            <v>PD TO METAL LINK SYSTEMS FOR TRAYS FOR SERVICE BALAJI</v>
          </cell>
        </row>
        <row r="3771">
          <cell r="A3771">
            <v>103783</v>
          </cell>
          <cell r="B3771" t="str">
            <v>3 Seater Delux setty for reception</v>
          </cell>
        </row>
        <row r="3772">
          <cell r="A3772">
            <v>103784</v>
          </cell>
          <cell r="B3772" t="str">
            <v>Intel P III 866/64MB/20GB/1.44FDD</v>
          </cell>
        </row>
        <row r="3773">
          <cell r="A3773">
            <v>103785</v>
          </cell>
          <cell r="B3773" t="str">
            <v>P III 1G, 128MB, 20.4, 48X,ENT,W98 with monitor</v>
          </cell>
        </row>
        <row r="3774">
          <cell r="A3774">
            <v>103786</v>
          </cell>
          <cell r="B3774" t="str">
            <v>UPS FOR MR KUWAOKA</v>
          </cell>
        </row>
        <row r="3775">
          <cell r="A3775">
            <v>103787</v>
          </cell>
          <cell r="B3775" t="str">
            <v>UPS FOR MS HARSIMRAN.</v>
          </cell>
        </row>
        <row r="3776">
          <cell r="A3776">
            <v>103788</v>
          </cell>
          <cell r="B3776" t="str">
            <v>GD 92, Hitesh Sharma thru inventory</v>
          </cell>
        </row>
        <row r="3777">
          <cell r="A3777">
            <v>103789</v>
          </cell>
          <cell r="B3777" t="str">
            <v>INTERIORS FINAL BILL STEELEMENT</v>
          </cell>
        </row>
        <row r="3778">
          <cell r="A3778">
            <v>103790</v>
          </cell>
          <cell r="B3778" t="str">
            <v>INTERIORS FINAL BILL STEELEMENT</v>
          </cell>
        </row>
        <row r="3779">
          <cell r="A3779">
            <v>103791</v>
          </cell>
          <cell r="B3779" t="str">
            <v>INTEL PENTIUM-III PURCHASED</v>
          </cell>
        </row>
        <row r="3780">
          <cell r="A3780">
            <v>103792</v>
          </cell>
          <cell r="B3780" t="str">
            <v>PURCHASE OF UPS FOR SPD</v>
          </cell>
        </row>
        <row r="3781">
          <cell r="A3781">
            <v>103793</v>
          </cell>
          <cell r="B3781" t="str">
            <v>SOFTWARE WINDOWS 98 FOR SPD</v>
          </cell>
        </row>
        <row r="3782">
          <cell r="A3782">
            <v>103794</v>
          </cell>
          <cell r="B3782" t="str">
            <v>SOFTWAREMS,BACK OFFICE SBS 4.5 CD 5 CLT FOR SPD</v>
          </cell>
        </row>
        <row r="3783">
          <cell r="A3783">
            <v>103795</v>
          </cell>
          <cell r="B3783" t="str">
            <v>TWO SPEAKER OF 80W PMPO FOR SPD</v>
          </cell>
        </row>
        <row r="3784">
          <cell r="A3784">
            <v>103796</v>
          </cell>
          <cell r="B3784" t="str">
            <v>DSR 1205,5(12X) CD DUPLICATOR</v>
          </cell>
        </row>
        <row r="3785">
          <cell r="A3785">
            <v>103797</v>
          </cell>
          <cell r="B3785" t="str">
            <v>PURCHASE OF NEW ORACLE SERVER</v>
          </cell>
        </row>
        <row r="3786">
          <cell r="A3786">
            <v>103798</v>
          </cell>
          <cell r="B3786" t="str">
            <v>P III 1G, 128MB, 20.4, 48X,ENT,W98 with monitor</v>
          </cell>
        </row>
        <row r="3787">
          <cell r="A3787">
            <v>103799</v>
          </cell>
          <cell r="B3787" t="str">
            <v>UPS FOR MR.OKAZAWA</v>
          </cell>
        </row>
        <row r="3788">
          <cell r="A3788">
            <v>103800</v>
          </cell>
          <cell r="B3788" t="str">
            <v>HONDA PORTABLE GENSET MODEL NO.EBK-2800</v>
          </cell>
        </row>
        <row r="3789">
          <cell r="A3789">
            <v>103801</v>
          </cell>
          <cell r="B3789" t="str">
            <v>MS WINDOWS NT SERVER</v>
          </cell>
        </row>
        <row r="3790">
          <cell r="A3790">
            <v>103802</v>
          </cell>
          <cell r="B3790" t="str">
            <v>NORTON ANTIVIRUS SOLUTION MEDIA KIT</v>
          </cell>
        </row>
        <row r="3791">
          <cell r="A3791">
            <v>103803</v>
          </cell>
          <cell r="B3791" t="str">
            <v>SINGLE INVOICE FOR 2 NOS. I NO QUICK ADDITION</v>
          </cell>
        </row>
        <row r="3792">
          <cell r="A3792">
            <v>103804</v>
          </cell>
          <cell r="B3792" t="str">
            <v>STEEL ALMIRAH, HO_JE_01-698</v>
          </cell>
        </row>
        <row r="3793">
          <cell r="A3793">
            <v>103805</v>
          </cell>
          <cell r="B3793" t="str">
            <v>PURCHASE TWO BARCODE SCANNER FOR DELHI AND CHENNAI</v>
          </cell>
        </row>
        <row r="3794">
          <cell r="A3794">
            <v>103806</v>
          </cell>
          <cell r="B3794" t="str">
            <v>PURCHASE TWO BARCODE SCANNER FOR DELHI AND CHENNAI</v>
          </cell>
        </row>
        <row r="3795">
          <cell r="A3795">
            <v>103807</v>
          </cell>
          <cell r="B3795" t="str">
            <v>TWO DESKTOP PURCHASED FOR SPD MUMBAI AND CALCUTTA</v>
          </cell>
        </row>
        <row r="3796">
          <cell r="A3796">
            <v>103808</v>
          </cell>
          <cell r="B3796" t="str">
            <v>TWO DESKTOP PURCHASED FOR SPD MUMBAI AND CALCUTTA</v>
          </cell>
        </row>
        <row r="3797">
          <cell r="A3797">
            <v>103809</v>
          </cell>
          <cell r="B3797" t="str">
            <v>THREE NOTEBOOK PURCASE FOR SPD MUMBAI,DELHI,CHENNAI</v>
          </cell>
        </row>
        <row r="3798">
          <cell r="A3798">
            <v>103810</v>
          </cell>
          <cell r="B3798" t="str">
            <v>NOTEBOOK PURCASE FOR SPD MUMBAI,DELHI,CHENNAI</v>
          </cell>
        </row>
        <row r="3799">
          <cell r="A3799">
            <v>103811</v>
          </cell>
          <cell r="B3799" t="str">
            <v>NOTEBOOK PURCASE FOR SPD MUMBAI,DELHI,CHENNAI</v>
          </cell>
        </row>
        <row r="3800">
          <cell r="A3800">
            <v>103812</v>
          </cell>
          <cell r="B3800" t="str">
            <v>ONE PC FOR CHENNAI BRANCH</v>
          </cell>
        </row>
        <row r="3801">
          <cell r="A3801">
            <v>103813</v>
          </cell>
          <cell r="B3801" t="str">
            <v>COST OF 2 NOS OF SOFA &amp; CENTRE TABLE WITH WOODEN FRAME(EXECLUSIVE SERVICES)</v>
          </cell>
        </row>
        <row r="3802">
          <cell r="A3802">
            <v>103814</v>
          </cell>
          <cell r="B3802" t="str">
            <v>COST OF 2 NOS OF SOFA &amp; CENTRE TABLE WITH WOODEN FRAME(EXECLUSIVE SERVICES)</v>
          </cell>
        </row>
        <row r="3803">
          <cell r="A3803">
            <v>103815</v>
          </cell>
          <cell r="B3803" t="str">
            <v>4 KVA UPS FOR COMPUTERS</v>
          </cell>
        </row>
        <row r="3804">
          <cell r="A3804">
            <v>103816</v>
          </cell>
          <cell r="B3804" t="str">
            <v>4 KVA UPS FOR COMPUTERS</v>
          </cell>
        </row>
        <row r="3805">
          <cell r="A3805">
            <v>103817</v>
          </cell>
          <cell r="B3805" t="str">
            <v>4 KVA UPS FOR COMPUTERS</v>
          </cell>
        </row>
        <row r="3806">
          <cell r="A3806">
            <v>103818</v>
          </cell>
          <cell r="B3806" t="str">
            <v>4 KVA UPS FOR COMPUTERS</v>
          </cell>
        </row>
        <row r="3807">
          <cell r="A3807">
            <v>103819</v>
          </cell>
          <cell r="B3807" t="str">
            <v>FA/01-02-003=32 MB RAM 6 &amp; ONE MODEM</v>
          </cell>
        </row>
        <row r="3808">
          <cell r="A3808">
            <v>103820</v>
          </cell>
          <cell r="B3808" t="str">
            <v>PURCHASE TWO AIR-CONDITIONER PUNE ISD OFFICE.</v>
          </cell>
        </row>
        <row r="3809">
          <cell r="A3809">
            <v>103821</v>
          </cell>
          <cell r="B3809" t="str">
            <v>PURCHASE ONE AIRCONDITIONER FOR PUNE ISD OFFICE.</v>
          </cell>
        </row>
        <row r="3810">
          <cell r="A3810">
            <v>103822</v>
          </cell>
          <cell r="B3810" t="str">
            <v>AUTO STARTING PANNEL FOR DG SET.</v>
          </cell>
        </row>
        <row r="3811">
          <cell r="A3811">
            <v>103823</v>
          </cell>
          <cell r="B3811" t="str">
            <v>AUTO STARTING PANNEL FOR DG SET.</v>
          </cell>
        </row>
        <row r="3812">
          <cell r="A3812">
            <v>103824</v>
          </cell>
          <cell r="B3812" t="str">
            <v>22U HCL RACKS WITH ACC &amp; 24 PORT JACK PANEL</v>
          </cell>
        </row>
        <row r="3813">
          <cell r="A3813">
            <v>103825</v>
          </cell>
          <cell r="B3813" t="str">
            <v>SLA BATTERIES FOR UPS SYSTEMS</v>
          </cell>
        </row>
        <row r="3814">
          <cell r="A3814">
            <v>103826</v>
          </cell>
          <cell r="B3814" t="str">
            <v>SLA BATTERIES FOR UPS SYSTEMS</v>
          </cell>
        </row>
        <row r="3815">
          <cell r="A3815">
            <v>103827</v>
          </cell>
          <cell r="B3815" t="str">
            <v>SLA BATTERIES FOR UPS SYSTEMS</v>
          </cell>
        </row>
        <row r="3816">
          <cell r="A3816">
            <v>103828</v>
          </cell>
          <cell r="B3816" t="str">
            <v>SLA BATTERIES FOR UPS SYSTEMS</v>
          </cell>
        </row>
        <row r="3817">
          <cell r="A3817">
            <v>103829</v>
          </cell>
          <cell r="B3817" t="str">
            <v>COMPUTER ACCESSORIES(ETHERNET CARD, HDD,HDD TRAY)</v>
          </cell>
        </row>
        <row r="3818">
          <cell r="A3818">
            <v>103830</v>
          </cell>
          <cell r="B3818" t="str">
            <v>COST OF ONE MOOVABLE WOODEN SHELF FOR  OFFICE</v>
          </cell>
        </row>
        <row r="3819">
          <cell r="A3819">
            <v>103831</v>
          </cell>
          <cell r="B3819" t="str">
            <v>SPD DEMO CENTRE,SPD DEMO CENTRE, 3 NOS ONE BILL. 2 NOS QUICK ADD.</v>
          </cell>
        </row>
        <row r="3820">
          <cell r="A3820">
            <v>103832</v>
          </cell>
          <cell r="B3820" t="str">
            <v>SPD DEMO CENTRE, 3 NOS ONE BILL. 2 NOS QUICK ADD.</v>
          </cell>
        </row>
        <row r="3821">
          <cell r="A3821">
            <v>103833</v>
          </cell>
          <cell r="B3821" t="str">
            <v>NPI FAX MACHINE (KX-FT63)</v>
          </cell>
        </row>
        <row r="3822">
          <cell r="A3822">
            <v>103834</v>
          </cell>
          <cell r="B3822" t="str">
            <v>NPI TELEPHONE KX-TS3 MXB (INV)</v>
          </cell>
        </row>
        <row r="3823">
          <cell r="A3823">
            <v>103835</v>
          </cell>
          <cell r="B3823" t="str">
            <v>COST OF PROVIDING % SUPPLYING ALLUMINIUM LADDER IN OFFICE</v>
          </cell>
        </row>
        <row r="3824">
          <cell r="A3824">
            <v>103836</v>
          </cell>
          <cell r="B3824" t="str">
            <v>COST OF INVERTOR ,TROLLY,&amp; BATTERY INSTALLED AT RESIDENCE OF MR, IKEDA</v>
          </cell>
        </row>
        <row r="3825">
          <cell r="A3825">
            <v>103837</v>
          </cell>
          <cell r="B3825" t="str">
            <v>COST OF WOODEN TABLE WITH DRAWER (SPD DEMO)</v>
          </cell>
        </row>
        <row r="3826">
          <cell r="A3826">
            <v>103838</v>
          </cell>
          <cell r="B3826" t="str">
            <v>PURCHASE OF COMPUTER &amp; ACCESSORIES</v>
          </cell>
        </row>
        <row r="3827">
          <cell r="A3827">
            <v>103839</v>
          </cell>
          <cell r="B3827" t="str">
            <v>PURCHASE OF COMPUTER SWOFTWARE/ ACCESSORIES</v>
          </cell>
        </row>
        <row r="3828">
          <cell r="A3828">
            <v>103840</v>
          </cell>
          <cell r="B3828" t="str">
            <v>PURCHASE OF COMPUTER ACCESSORIES</v>
          </cell>
        </row>
        <row r="3829">
          <cell r="A3829">
            <v>103841</v>
          </cell>
          <cell r="B3829" t="str">
            <v>PURCHASE OF UPS</v>
          </cell>
        </row>
        <row r="3830">
          <cell r="A3830">
            <v>103842</v>
          </cell>
          <cell r="B3830" t="str">
            <v>BATTERIES FOR UPS</v>
          </cell>
        </row>
        <row r="3831">
          <cell r="A3831">
            <v>103843</v>
          </cell>
          <cell r="B3831" t="str">
            <v>PUR. ONE OF REFRIGRATOR FOR MR.KUWAOKA HOUSE (MODEL 420LTR).</v>
          </cell>
        </row>
        <row r="3832">
          <cell r="A3832">
            <v>103844</v>
          </cell>
          <cell r="B3832" t="str">
            <v>VPN Upgradation &amp; Integration-Router &amp; WAN port per summary</v>
          </cell>
        </row>
        <row r="3833">
          <cell r="A3833">
            <v>103845</v>
          </cell>
          <cell r="B3833" t="str">
            <v>VPN Upgradation &amp; Integration, WAN &amp; Modem</v>
          </cell>
        </row>
        <row r="3834">
          <cell r="A3834">
            <v>103846</v>
          </cell>
          <cell r="B3834" t="str">
            <v>VPN Upgradation &amp; Integration,WAN &amp; MODEM</v>
          </cell>
        </row>
        <row r="3835">
          <cell r="A3835">
            <v>103847</v>
          </cell>
          <cell r="B3835" t="str">
            <v>VPN Upgradation &amp; Integration,WAN &amp; MODEM</v>
          </cell>
        </row>
        <row r="3836">
          <cell r="A3836">
            <v>103848</v>
          </cell>
          <cell r="B3836" t="str">
            <v>VPN Upgradation &amp; Integration,WAN &amp; MODEM</v>
          </cell>
        </row>
        <row r="3837">
          <cell r="A3837">
            <v>103849</v>
          </cell>
          <cell r="B3837" t="str">
            <v>VPN Upgradation &amp; Integration,WAN &amp; MODEM</v>
          </cell>
        </row>
        <row r="3838">
          <cell r="A3838">
            <v>103850</v>
          </cell>
          <cell r="B3838" t="str">
            <v>H.P. 640 INKJET PRINTER QTY 01.(BLR ISD BRANCH)</v>
          </cell>
        </row>
        <row r="3839">
          <cell r="A3839">
            <v>103851</v>
          </cell>
          <cell r="B3839" t="str">
            <v>ORICON STABILISER FOR A.C 4 NOS.</v>
          </cell>
        </row>
        <row r="3840">
          <cell r="A3840">
            <v>103852</v>
          </cell>
          <cell r="B3840" t="str">
            <v>BEING ORICON STABILISER FOR A.C</v>
          </cell>
        </row>
        <row r="3841">
          <cell r="A3841">
            <v>103853</v>
          </cell>
          <cell r="B3841" t="str">
            <v>PD LALANI INFOTECH FOR MODEM CHGS</v>
          </cell>
        </row>
        <row r="3842">
          <cell r="A3842">
            <v>103854</v>
          </cell>
          <cell r="B3842" t="str">
            <v>IMPACT DOT MATRIX, ETHERNET, 12 V UK PLUG TYPE</v>
          </cell>
        </row>
        <row r="3843">
          <cell r="A3843">
            <v>103855</v>
          </cell>
          <cell r="B3843" t="str">
            <v>IMPACT DOT MATRIX, ETHERNET, 12 V UK PLUG TYPE</v>
          </cell>
        </row>
        <row r="3844">
          <cell r="A3844">
            <v>103856</v>
          </cell>
          <cell r="B3844" t="str">
            <v>IMPACT DOT MATRIX, ETHERNET, 12 V UK PLUG TYPE</v>
          </cell>
        </row>
        <row r="3845">
          <cell r="A3845">
            <v>103857</v>
          </cell>
          <cell r="B3845" t="str">
            <v>IMPACT DOT MATRIX, ETHERNET, 12 V UK PLUG TYPE</v>
          </cell>
        </row>
        <row r="3846">
          <cell r="A3846">
            <v>103858</v>
          </cell>
          <cell r="B3846" t="str">
            <v>COMPUTERS</v>
          </cell>
        </row>
        <row r="3847">
          <cell r="A3847">
            <v>103859</v>
          </cell>
          <cell r="B3847" t="str">
            <v>COMPUTERS</v>
          </cell>
        </row>
        <row r="3848">
          <cell r="A3848">
            <v>103860</v>
          </cell>
          <cell r="B3848" t="str">
            <v>COMPUTERS</v>
          </cell>
        </row>
        <row r="3849">
          <cell r="A3849">
            <v>103861</v>
          </cell>
          <cell r="B3849" t="str">
            <v>COMPUTERS</v>
          </cell>
        </row>
        <row r="3850">
          <cell r="A3850">
            <v>103862</v>
          </cell>
          <cell r="B3850" t="str">
            <v>COMPUTERS</v>
          </cell>
        </row>
        <row r="3851">
          <cell r="A3851">
            <v>103863</v>
          </cell>
          <cell r="B3851" t="str">
            <v>COMPUTERS</v>
          </cell>
        </row>
        <row r="3852">
          <cell r="A3852">
            <v>103864</v>
          </cell>
          <cell r="B3852" t="str">
            <v>COMPUTERS</v>
          </cell>
        </row>
        <row r="3853">
          <cell r="A3853">
            <v>103865</v>
          </cell>
          <cell r="B3853" t="str">
            <v>COMPUTERS</v>
          </cell>
        </row>
        <row r="3854">
          <cell r="A3854">
            <v>103866</v>
          </cell>
          <cell r="B3854" t="str">
            <v>COMPUTERS</v>
          </cell>
        </row>
        <row r="3855">
          <cell r="A3855">
            <v>103867</v>
          </cell>
          <cell r="B3855" t="str">
            <v>COMPUTERS</v>
          </cell>
        </row>
        <row r="3856">
          <cell r="A3856">
            <v>103868</v>
          </cell>
          <cell r="B3856" t="str">
            <v>COST OF STEEL BOOK CASE PURCHASED FROM PRESTIGE OFFICE SYSTEMS P LTD</v>
          </cell>
        </row>
        <row r="3857">
          <cell r="A3857">
            <v>103869</v>
          </cell>
          <cell r="B3857" t="str">
            <v>COMPUTER WITH CD RW DR</v>
          </cell>
        </row>
        <row r="3858">
          <cell r="A3858">
            <v>103870</v>
          </cell>
          <cell r="B3858" t="str">
            <v>COMPUTER</v>
          </cell>
        </row>
        <row r="3859">
          <cell r="A3859">
            <v>103871</v>
          </cell>
          <cell r="B3859" t="str">
            <v>IMPACT DOT MATRIX, ETHERNET, 12 V UK PLUG TYPE</v>
          </cell>
        </row>
        <row r="3860">
          <cell r="A3860">
            <v>103872</v>
          </cell>
          <cell r="B3860" t="str">
            <v>4 KVA UPS - ONE SET WITH STATIC BYPASS AND BATTERY RACK</v>
          </cell>
        </row>
        <row r="3861">
          <cell r="A3861">
            <v>103873</v>
          </cell>
          <cell r="B3861" t="str">
            <v>COST OF REFRIGERATOR  FOR MR.IKEZAKI</v>
          </cell>
        </row>
        <row r="3862">
          <cell r="A3862">
            <v>103874</v>
          </cell>
          <cell r="B3862" t="str">
            <v>COST OF SUNFLAME COOKING RANGE-MODEL REGALIA</v>
          </cell>
        </row>
        <row r="3863">
          <cell r="A3863">
            <v>103875</v>
          </cell>
          <cell r="B3863" t="str">
            <v>PURCHASE OF IRON ALMIRAH WITH 144 BINS FOR SERVICE STORES FROM AMB ENGINNERS/BIL</v>
          </cell>
        </row>
        <row r="3864">
          <cell r="A3864">
            <v>103876</v>
          </cell>
          <cell r="B3864" t="str">
            <v>22 U Rack, accessories, 24 port jack panel</v>
          </cell>
        </row>
        <row r="3865">
          <cell r="A3865">
            <v>103877</v>
          </cell>
          <cell r="B3865" t="str">
            <v>COST OF JUICER MIXER GRINDER FOR MR.IKEZAKI</v>
          </cell>
        </row>
        <row r="3866">
          <cell r="A3866">
            <v>103878</v>
          </cell>
          <cell r="B3866" t="str">
            <v>CHARGES AGST.COMPLETION OF SOLUTION DESIGN PHASE</v>
          </cell>
        </row>
        <row r="3867">
          <cell r="A3867">
            <v>103879</v>
          </cell>
          <cell r="B3867" t="str">
            <v>(106001)+DOT MATRIX PRINTER &amp; ACCESSORIES</v>
          </cell>
        </row>
        <row r="3868">
          <cell r="A3868">
            <v>103880</v>
          </cell>
          <cell r="B3868" t="str">
            <v>MICRONET 10/100 MBPS FAST ETHERNET PRINT SERVER CHARGES</v>
          </cell>
        </row>
        <row r="3869">
          <cell r="A3869">
            <v>103881</v>
          </cell>
          <cell r="B3869" t="str">
            <v>MICRONET 10/100 MBPS FAST ETHERNET PRINT SERVER CHARGES</v>
          </cell>
        </row>
        <row r="3870">
          <cell r="A3870">
            <v>103882</v>
          </cell>
          <cell r="B3870" t="str">
            <v>TOWARDS SPECTRANET INTERNAT  MODEM WITH ACCESSORIES</v>
          </cell>
        </row>
        <row r="3871">
          <cell r="A3871">
            <v>103883</v>
          </cell>
          <cell r="B3871" t="str">
            <v>HEAT CONVECTOR FOR HO (4 nos)</v>
          </cell>
        </row>
        <row r="3872">
          <cell r="A3872">
            <v>103884</v>
          </cell>
          <cell r="B3872" t="str">
            <v>VPN Upgradation &amp; Integration, WAN &amp; MODEM</v>
          </cell>
        </row>
        <row r="3873">
          <cell r="A3873">
            <v>103885</v>
          </cell>
          <cell r="B3873" t="str">
            <v>BILL NO.21601136 FOR 2 NOS. OSCILLOSCOPE WITH 307 PROBE AT CHENNAI</v>
          </cell>
        </row>
        <row r="3874">
          <cell r="A3874">
            <v>103886</v>
          </cell>
          <cell r="B3874" t="str">
            <v>BILL NO.21601136 FOR 2 NOS. OSCILLOSCOPE WITH 307 PROBE AT BOMBAY BRN.</v>
          </cell>
        </row>
        <row r="3875">
          <cell r="A3875">
            <v>103887</v>
          </cell>
          <cell r="B3875" t="str">
            <v>MICROSOFT WINDOWS 2000 CAL OLP-NL</v>
          </cell>
        </row>
        <row r="3876">
          <cell r="A3876">
            <v>103888</v>
          </cell>
          <cell r="B3876" t="str">
            <v>MICROSOFT OFFICE XP ENTERPRISE OLP-NL</v>
          </cell>
        </row>
        <row r="3877">
          <cell r="A3877">
            <v>103889</v>
          </cell>
          <cell r="B3877" t="str">
            <v>LOTUS NOTES COLLABORATION LICENSES PASSPORT A</v>
          </cell>
        </row>
        <row r="3878">
          <cell r="A3878">
            <v>103890</v>
          </cell>
          <cell r="B3878" t="str">
            <v>MICROSOFT OFFICE XP ENTERPRISE MEDIA KIT</v>
          </cell>
        </row>
        <row r="3879">
          <cell r="A3879">
            <v>103891</v>
          </cell>
          <cell r="B3879" t="str">
            <v>IBM DESKTOPS</v>
          </cell>
        </row>
        <row r="3880">
          <cell r="A3880">
            <v>103892</v>
          </cell>
          <cell r="B3880" t="str">
            <v>IBM DESKTOPS 3 NOS , ENTERD SEPARATELY FOR 3 NOS</v>
          </cell>
        </row>
        <row r="3881">
          <cell r="A3881">
            <v>103893</v>
          </cell>
          <cell r="B3881" t="str">
            <v>IBM DESKTOP</v>
          </cell>
        </row>
        <row r="3882">
          <cell r="A3882">
            <v>103894</v>
          </cell>
          <cell r="B3882" t="str">
            <v>WINDOWS NT S/W</v>
          </cell>
        </row>
        <row r="3883">
          <cell r="A3883">
            <v>103895</v>
          </cell>
          <cell r="B3883" t="str">
            <v>8 PORT SWITCH</v>
          </cell>
        </row>
        <row r="3884">
          <cell r="A3884">
            <v>103896</v>
          </cell>
          <cell r="B3884" t="str">
            <v>TWO MODEMS  FOR COCHIN BRANCH</v>
          </cell>
        </row>
        <row r="3885">
          <cell r="A3885">
            <v>103897</v>
          </cell>
          <cell r="B3885" t="str">
            <v>PURCHASE-PORT CARD, MODEMS</v>
          </cell>
        </row>
        <row r="3886">
          <cell r="A3886">
            <v>103898</v>
          </cell>
          <cell r="B3886" t="str">
            <v>PURCHASE-PORT CARD, MODEMS</v>
          </cell>
        </row>
        <row r="3887">
          <cell r="A3887">
            <v>103899</v>
          </cell>
          <cell r="B3887" t="str">
            <v>PURCHASE-PORT CARD INCLUDING CABLE &amp; MODEMS</v>
          </cell>
        </row>
        <row r="3888">
          <cell r="A3888">
            <v>103904</v>
          </cell>
          <cell r="B3888" t="str">
            <v>22 U RACK &amp; ACCESSORIES, STATIONERY SHELF, AC DIST BOX. ETC.</v>
          </cell>
        </row>
        <row r="3889">
          <cell r="A3889">
            <v>103905</v>
          </cell>
          <cell r="B3889" t="str">
            <v>BEING TELEPHON KX-TC-1015 USED FOR VSAT RS 2,050.85</v>
          </cell>
        </row>
        <row r="3890">
          <cell r="A3890">
            <v>103906</v>
          </cell>
          <cell r="B3890" t="str">
            <v>BEING TELEPHON KX-TC-1015 USED FOR VSAT RS 2,050.84</v>
          </cell>
        </row>
        <row r="3891">
          <cell r="A3891">
            <v>103907</v>
          </cell>
          <cell r="B3891" t="str">
            <v>CUP BOARD (SIZE 60'X42'X21') WITH CARTIDGE</v>
          </cell>
        </row>
        <row r="3892">
          <cell r="A3892">
            <v>103908</v>
          </cell>
          <cell r="B3892" t="str">
            <v>BEING ITS-3-LINE CALLER ID&amp; SP PHONE CAPITALISED,RS1468.64)</v>
          </cell>
        </row>
        <row r="3893">
          <cell r="A3893">
            <v>103909</v>
          </cell>
          <cell r="B3893" t="str">
            <v>BEING ITS-3-LINE CALLER ID&amp; SP PHONE CAPITALISED (RS 1468.64)</v>
          </cell>
        </row>
        <row r="3894">
          <cell r="A3894">
            <v>103910</v>
          </cell>
          <cell r="B3894" t="str">
            <v>BEING ITEM CAPITALISED FROM INVENTORY(KTS-PROPRIETARY PHONE,KX-T7230,RS 5731.75)</v>
          </cell>
        </row>
        <row r="3895">
          <cell r="A3895">
            <v>103911</v>
          </cell>
          <cell r="B3895" t="str">
            <v>BEING ITEM CAPITALISED FROM INVENTORY(SINGLE LINE TELEPHONE KX-T2365 RS1957.54)</v>
          </cell>
        </row>
        <row r="3896">
          <cell r="A3896">
            <v>103912</v>
          </cell>
          <cell r="B3896" t="str">
            <v>BEING ITEM CAPITALISED FROM INVENTORY(SINGLE LINE TELEPHONE KX-TT2365, RS1957.54</v>
          </cell>
        </row>
        <row r="3897">
          <cell r="A3897">
            <v>103913</v>
          </cell>
          <cell r="B3897" t="str">
            <v>BEING ITEM CAPITALISED FROM INVENTORY(GSM-CELLULAR HANDSET-GOLD,EB-GD 52 RS 7059</v>
          </cell>
        </row>
        <row r="3898">
          <cell r="A3898">
            <v>103914</v>
          </cell>
          <cell r="B3898" t="str">
            <v>BEING ITEM CAPITALISED FROM INVENTORY(GSM-CELLULAR HANDSET-GOLD EB GD52 RS 7059.</v>
          </cell>
        </row>
        <row r="3899">
          <cell r="A3899">
            <v>103915</v>
          </cell>
          <cell r="B3899" t="str">
            <v>BEING ITEM CAPITALISED FROM INVENTORY(KTS-512 PORTS KX-TD500 RS 59843.10)</v>
          </cell>
        </row>
        <row r="3900">
          <cell r="A3900">
            <v>103916</v>
          </cell>
          <cell r="B3900" t="str">
            <v>BEING ITEM CAPITALISED FROM INVENTORY(KTS-PROPRIETARY PHONE KX-T7030,RS3086.11)</v>
          </cell>
        </row>
        <row r="3901">
          <cell r="A3901">
            <v>103917</v>
          </cell>
          <cell r="B3901" t="str">
            <v>BEING ITEM CAPITALISED FROM INVENTORY(KTS-PROPRIETARY PHONE KX-T7230)</v>
          </cell>
        </row>
        <row r="3902">
          <cell r="A3902">
            <v>103918</v>
          </cell>
          <cell r="B3902" t="str">
            <v>BEING ITEM CAPITALISED FROM INVENTORY(KTS-TD 500/PHLC,KX-T50170 RS 11933.97)</v>
          </cell>
        </row>
        <row r="3903">
          <cell r="A3903">
            <v>103919</v>
          </cell>
          <cell r="B3903" t="str">
            <v>BEING ITEM CAPITALISED FROM INVENTORY(KTS-TD500/ESLC,KX-T50175 RS 11654.55)</v>
          </cell>
        </row>
        <row r="3904">
          <cell r="A3904">
            <v>103920</v>
          </cell>
          <cell r="B3904" t="str">
            <v>BEING ITEM CAPITALISED FROM INVENTORY(KTS-TD500/R-COT CARD KX-T96183,RS 8536.80)</v>
          </cell>
        </row>
        <row r="3905">
          <cell r="A3905">
            <v>103921</v>
          </cell>
          <cell r="B3905" t="str">
            <v>BEING ITEM CAPITALISED FROM INVENTORY(KTS-TD500 ISDN BRI CARD,KX-TD50288,RS 3500</v>
          </cell>
        </row>
        <row r="3906">
          <cell r="A3906">
            <v>103922</v>
          </cell>
          <cell r="B3906" t="str">
            <v>BEING ITEM CAPITALISED FROM INVENTORY(SINGLE LINE TELEPHONE,KX-TSMX-B RS 634.49)</v>
          </cell>
        </row>
        <row r="3907">
          <cell r="A3907">
            <v>103923</v>
          </cell>
          <cell r="B3907" t="str">
            <v>BEING ITEM CAPITALISED FROM INVENTORY(SINGLE LINE TELEPHONE,KX-TSMX-B RS 634.49)</v>
          </cell>
        </row>
        <row r="3908">
          <cell r="A3908">
            <v>103924</v>
          </cell>
          <cell r="B3908" t="str">
            <v>BEING ITEM CAPITALISED FROM INVENTORY(CORDLESS PHONE ,RS 2051.07)</v>
          </cell>
        </row>
        <row r="3909">
          <cell r="A3909">
            <v>103925</v>
          </cell>
          <cell r="B3909" t="str">
            <v>BEING ITEM CAPITALISED FROM INVENTORY(SINGLE LINE TELEPHONE-WHITE,RS 452.27)</v>
          </cell>
        </row>
        <row r="3910">
          <cell r="A3910">
            <v>103926</v>
          </cell>
          <cell r="B3910" t="str">
            <v>BEING ITEM CAPITALISED FROM INVENTORY(SINGLE LINE TELEPHONE RS 617.75)</v>
          </cell>
        </row>
        <row r="3911">
          <cell r="A3911">
            <v>103927</v>
          </cell>
          <cell r="B3911" t="str">
            <v>BEING ITEM CAPITALISED FROM INVENTORY(SINGLE LINE TELEPHONE RS 617.75)</v>
          </cell>
        </row>
        <row r="3912">
          <cell r="A3912">
            <v>103928</v>
          </cell>
          <cell r="B3912" t="str">
            <v>BEING ITEM CAPITALISED FROM INVENTORY(SINGLE LINE TELEPHONE RS 617.75)</v>
          </cell>
        </row>
        <row r="3913">
          <cell r="A3913">
            <v>103929</v>
          </cell>
          <cell r="B3913" t="str">
            <v>BEING ITEM CAPITALISED FROM INVENTORY(SINGLE LINE TELEPHONE RS 617.75)</v>
          </cell>
        </row>
        <row r="3914">
          <cell r="A3914">
            <v>103930</v>
          </cell>
          <cell r="B3914" t="str">
            <v>BEING ITEM CAPITALISED FROM INVENTORY(SINGLE LINE TELEPHONE RS 617.74)</v>
          </cell>
        </row>
        <row r="3915">
          <cell r="A3915">
            <v>103931</v>
          </cell>
          <cell r="B3915" t="str">
            <v>BEING ITEMS CAPITALISED FROM INVENTORY(MICROWAVE OVEN RS 10566.07)</v>
          </cell>
        </row>
        <row r="3916">
          <cell r="A3916">
            <v>103932</v>
          </cell>
          <cell r="B3916" t="str">
            <v>BEING ITEMS CAPITALISED FROM INVENTORY-WASHING MACHINE RS 11319.09.</v>
          </cell>
        </row>
        <row r="3917">
          <cell r="A3917">
            <v>103933</v>
          </cell>
          <cell r="B3917" t="str">
            <v>BEING ITEMS CAPITALISED FROM INVENTORY(CORDLESS-W/O BASE DIALLING RS 2814)</v>
          </cell>
        </row>
        <row r="3918">
          <cell r="A3918">
            <v>103934</v>
          </cell>
          <cell r="B3918" t="str">
            <v>BEING ITEMS CAPITALISED FROM INVENTORY(CORDLESS-W/O BASE DIALLING RS 2814)</v>
          </cell>
        </row>
        <row r="3919">
          <cell r="A3919">
            <v>103935</v>
          </cell>
          <cell r="B3919" t="str">
            <v>BEING ITEMS CAPITALISED FROM INVENTORY(KTS-8 P&amp;T,16 EXTN,KX-TD1232BX,RS 44744.68</v>
          </cell>
        </row>
        <row r="3920">
          <cell r="A3920">
            <v>103936</v>
          </cell>
          <cell r="B3920" t="str">
            <v>BEING ITEMS CAPITALISED FROM INVENTORY(KTS-16 SIT EXTENSION CARD,KX-TD174,8744.2</v>
          </cell>
        </row>
        <row r="3921">
          <cell r="A3921">
            <v>103937</v>
          </cell>
          <cell r="B3921" t="str">
            <v>BEING ITEMS CAPITALISED FROM INVENTORY(CORDLESS PHONE -W/O BASE DIALING,KX-TC101</v>
          </cell>
        </row>
        <row r="3922">
          <cell r="A3922">
            <v>103938</v>
          </cell>
          <cell r="B3922" t="str">
            <v>BEING ITEMS CAPITALISED FROM INVENTORY(CORDLESS PHONE -W/O BASE DIALING,KX-TC101</v>
          </cell>
        </row>
        <row r="3923">
          <cell r="A3923">
            <v>103939</v>
          </cell>
          <cell r="B3923" t="str">
            <v>BEING ITEMS CAPITALISED FROM INVENTORY(GSM CELLULAR ,EB-GD90RS 9316.13)</v>
          </cell>
        </row>
        <row r="3924">
          <cell r="A3924">
            <v>103940</v>
          </cell>
          <cell r="B3924" t="str">
            <v>BEING ITEMS CAPITALISED FROM INVENTORY(GSM CELLULAR ,EB-GD90 RS 9316.13)</v>
          </cell>
        </row>
        <row r="3925">
          <cell r="A3925">
            <v>103941</v>
          </cell>
          <cell r="B3925" t="str">
            <v>BEING ITEMS CAPITALISED FROM INVENTORY(GSM CELLULAR ,EB-GD90 RS 9316.13)</v>
          </cell>
        </row>
        <row r="3926">
          <cell r="A3926">
            <v>103942</v>
          </cell>
          <cell r="B3926" t="str">
            <v>BEING ITEMS CAPITALISED FROM INVENTORY(GSM CELLULAR ,EB-GD90 RS 9316.13)</v>
          </cell>
        </row>
        <row r="3927">
          <cell r="A3927">
            <v>103943</v>
          </cell>
          <cell r="B3927" t="str">
            <v>BEING ITEMS CAPITALISED FROM INVENTORY(GSM CELLULAR ,EB-GD90 RS 9316.13)</v>
          </cell>
        </row>
        <row r="3928">
          <cell r="A3928">
            <v>103944</v>
          </cell>
          <cell r="B3928" t="str">
            <v>BEING ITEMS CAPITALISED FROM INVENTORY(KTS-512 PORTS,KX-TD500, RS 60131.37)</v>
          </cell>
        </row>
        <row r="3929">
          <cell r="A3929">
            <v>103945</v>
          </cell>
          <cell r="B3929" t="str">
            <v>BEING ITEMS CAPITALISED FROM INVENTORY(KTS-PROPRIETARY PHONE (KX-T7030 RS 3069.1</v>
          </cell>
        </row>
        <row r="3930">
          <cell r="A3930">
            <v>103946</v>
          </cell>
          <cell r="B3930" t="str">
            <v>BEING ITEMS CAPITALISED FROM INVENTORY(KTS-PROPRIETARY PHONE KX-T7433,RS 5484.54</v>
          </cell>
        </row>
        <row r="3931">
          <cell r="A3931">
            <v>103947</v>
          </cell>
          <cell r="B3931" t="str">
            <v>BEING ITEMS CAPITALISED FROM INVENTORY(KTS-TD500/ESLC WITH MWL,KX-T50175</v>
          </cell>
        </row>
        <row r="3932">
          <cell r="A3932">
            <v>103948</v>
          </cell>
          <cell r="B3932" t="str">
            <v>BEING ITEMS CAPITALISED FROM INVENTORY(KTS-TD500/DHLC KX-T50170, RS 12472.09)</v>
          </cell>
        </row>
        <row r="3933">
          <cell r="A3933">
            <v>103949</v>
          </cell>
          <cell r="B3933" t="str">
            <v>BEING ITEMS CAPITALISED FROM INVENTORY(KTS-TD500 ISDN BRI CARD ,KX-TD50288,RS 35</v>
          </cell>
        </row>
        <row r="3934">
          <cell r="A3934">
            <v>103950</v>
          </cell>
          <cell r="B3934" t="str">
            <v>BEING ITEMS CAPITALISED FROM INVENTORY(KTS-TD500/R-PORT CARD, RS 8698.78)</v>
          </cell>
        </row>
        <row r="3935">
          <cell r="A3935">
            <v>103951</v>
          </cell>
          <cell r="B3935" t="str">
            <v>BEING ITEMS CAPITALISED FROM INVENTORY(SINGLE LINE TELEPHONE-BLACK,KX-TS 3MX-B,R</v>
          </cell>
        </row>
        <row r="3936">
          <cell r="A3936">
            <v>103952</v>
          </cell>
          <cell r="B3936" t="str">
            <v>BEING ITEMS CAPITALISED FROM INVENTORY(SINGLE LINE TELEPHONE-WHITE,KX-TS 3MX-B,R</v>
          </cell>
        </row>
        <row r="3937">
          <cell r="A3937">
            <v>103953</v>
          </cell>
          <cell r="B3937" t="str">
            <v>BEING ITEMS CAPITALISED FROM INVENTORY(GSM CELLULAR PHONE,EB-GD90 ,RS 9316.13)</v>
          </cell>
        </row>
        <row r="3938">
          <cell r="A3938">
            <v>103954</v>
          </cell>
          <cell r="B3938" t="str">
            <v>BEING ITEMS CAPITALISED FROM INVENTORY(GSM CELLULAR PHONE,EB-GD90,RS9316.13)</v>
          </cell>
        </row>
        <row r="3939">
          <cell r="A3939">
            <v>103955</v>
          </cell>
          <cell r="B3939" t="str">
            <v>BEING ITEMS CAPITALISED FROM INVENTORY(GSM CELLULAR PHONE,EB-GD90,RS 9316.13)</v>
          </cell>
        </row>
        <row r="3940">
          <cell r="A3940">
            <v>103956</v>
          </cell>
          <cell r="B3940" t="str">
            <v>BEING ITEMS CAPITALISED FROM INVENTORY(GSM CELLULAR EB-GD52,MR DEVAN,RS 7509.16)</v>
          </cell>
        </row>
        <row r="3941">
          <cell r="A3941">
            <v>103957</v>
          </cell>
          <cell r="B3941" t="str">
            <v>BEING ITEMS CAPITALISED FROM INVENTORY(GSM CELLULAR EB-GD90,MR RAM KUMAR RS 9824</v>
          </cell>
        </row>
        <row r="3942">
          <cell r="A3942">
            <v>103958</v>
          </cell>
          <cell r="B3942" t="str">
            <v>BEING ITEMS CAPITALISED FROM INVENTORY(GSM CELLULAR EB-GD90,MR VEERA RAGHUMAN RS</v>
          </cell>
        </row>
        <row r="3943">
          <cell r="A3943">
            <v>103959</v>
          </cell>
          <cell r="B3943" t="str">
            <v>BEING ITEMS CAPITALISED FROM INVENTORY(GSM CELLULAR EB-GD90,MRCHELLA PANDIAN RS</v>
          </cell>
        </row>
        <row r="3944">
          <cell r="A3944">
            <v>103960</v>
          </cell>
          <cell r="B3944" t="str">
            <v>BEING ITEMS CAPITALISED FROM INVENTORY(GSM CELLULAR EB-GD90,MRRAJA SEKHAR RS9824</v>
          </cell>
        </row>
        <row r="3945">
          <cell r="A3945">
            <v>103961</v>
          </cell>
          <cell r="B3945" t="str">
            <v>BEING ITEMS CAPITALISED FROM INVENTORY(GSM CELLULAR EB-GD90,MRSUNDRA RAMAN RS982</v>
          </cell>
        </row>
        <row r="3946">
          <cell r="A3946">
            <v>103962</v>
          </cell>
          <cell r="B3946" t="str">
            <v>BEING ITEMS CAPITALISED FROM INVENTORY(GSM CELLULAR EB-GD90,MR SAMUEL RAJKUMAR R</v>
          </cell>
        </row>
        <row r="3947">
          <cell r="A3947">
            <v>103963</v>
          </cell>
          <cell r="B3947" t="str">
            <v>BEING ITEMS CAPITALISED FROM INVENTORY(GSM CELLULAR EB-GD52 RS 7059.16)</v>
          </cell>
        </row>
        <row r="3948">
          <cell r="A3948">
            <v>103964</v>
          </cell>
          <cell r="B3948" t="str">
            <v>CAPITALISED FROM INVENTORY(CORDLESS -W/O BASE DIALLING KX-TC1015 RS</v>
          </cell>
        </row>
        <row r="3949">
          <cell r="A3949">
            <v>103965</v>
          </cell>
          <cell r="B3949" t="str">
            <v>BEING ITEMS CAPITALISED FROM INVENTORY(CORDLESS -W/O BASE DIALLING KX-TC1015 RS</v>
          </cell>
        </row>
        <row r="3950">
          <cell r="A3950">
            <v>103966</v>
          </cell>
          <cell r="B3950" t="str">
            <v>BEING ITEMS CAPITALISED FROM INVENTORY(GSM CELLULAR HANDSET,EB-GD90 RS 9824)</v>
          </cell>
        </row>
        <row r="3951">
          <cell r="A3951">
            <v>103967</v>
          </cell>
          <cell r="B3951" t="str">
            <v>BEING ITEMS CAPITALISED FROM INVENTORY(GSM CELLULAR HANDSET,EB-GD90 RS 9824)</v>
          </cell>
        </row>
        <row r="3952">
          <cell r="A3952">
            <v>103968</v>
          </cell>
          <cell r="B3952" t="str">
            <v>BEING ITEMS CAPITALISED FROM INVENTORY(GSM CELLULAR HANDSET,EB-GD90,RS 9824)</v>
          </cell>
        </row>
        <row r="3953">
          <cell r="A3953">
            <v>103969</v>
          </cell>
          <cell r="B3953" t="str">
            <v>PD FOR INTERIOR DESIGN AG.BILL NO.PP/01/2002 AND PP/02/2002</v>
          </cell>
        </row>
        <row r="3954">
          <cell r="A3954">
            <v>103970</v>
          </cell>
          <cell r="B3954" t="str">
            <v>TOSHIBA NOTE BOOK SATELLITE 2800 P III 650 MHZ,10GB,128 MB RAM,14.1 TFT-AMIT VIG</v>
          </cell>
        </row>
        <row r="3955">
          <cell r="A3955">
            <v>103971</v>
          </cell>
          <cell r="B3955" t="str">
            <v>INTERIORS FINAL BILL STEELEMENT</v>
          </cell>
        </row>
        <row r="3956">
          <cell r="A3956">
            <v>103972</v>
          </cell>
          <cell r="B3956" t="str">
            <v>TABLE-PER INTERIOR WORK FINAL BILL</v>
          </cell>
        </row>
        <row r="3957">
          <cell r="A3957">
            <v>103973</v>
          </cell>
          <cell r="B3957" t="str">
            <v>STORAGE UNIT PER INTERIOR WORK FINAL  BILL</v>
          </cell>
        </row>
        <row r="3958">
          <cell r="A3958">
            <v>103974</v>
          </cell>
          <cell r="B3958" t="str">
            <v>STORAGE UNIT PER INTERIOR WORK FINAL  BILL</v>
          </cell>
        </row>
        <row r="3959">
          <cell r="A3959">
            <v>103975</v>
          </cell>
          <cell r="B3959" t="str">
            <v>STORAGE UNIT PER INTERIOR WORK FINAL  BILL</v>
          </cell>
        </row>
        <row r="3960">
          <cell r="A3960">
            <v>103976</v>
          </cell>
          <cell r="B3960" t="str">
            <v>CHAIR EXECUTIVE PER INTERIOR WORK FINAL  BILL</v>
          </cell>
        </row>
        <row r="3961">
          <cell r="A3961">
            <v>103977</v>
          </cell>
          <cell r="B3961" t="str">
            <v>CHAIRS-COMPUTER PER INTERIOR WORK FINAL  BILL</v>
          </cell>
        </row>
        <row r="3962">
          <cell r="A3962">
            <v>103978</v>
          </cell>
          <cell r="B3962" t="str">
            <v>CHAIR VISITOR PER INTERIOR WORK FINAL  BILL</v>
          </cell>
        </row>
        <row r="3963">
          <cell r="A3963">
            <v>103979</v>
          </cell>
          <cell r="B3963" t="str">
            <v>BEING INTERIOR WORK, PARTITIONS,CUBICALS,ELECTRICALS &amp; FITTINGS,PAINT,ETC.</v>
          </cell>
        </row>
        <row r="3964">
          <cell r="A3964">
            <v>103980</v>
          </cell>
          <cell r="B3964" t="str">
            <v>ONE BEETEL TELEPHONE INSTRUMENT FOR MD'S SECRATORY(SANGEE COMMUNICATION)</v>
          </cell>
        </row>
        <row r="3965">
          <cell r="A3965">
            <v>103981</v>
          </cell>
          <cell r="B3965" t="str">
            <v>SUN FLAME GAS STOVE QTY-NO 01.(KUWAOKA)(ASHOK BARTAN STORE)</v>
          </cell>
        </row>
        <row r="3966">
          <cell r="A3966">
            <v>103982</v>
          </cell>
          <cell r="B3966" t="str">
            <v>DL-9CC-9339/H.Accord/Mr IKAZAKI</v>
          </cell>
        </row>
        <row r="3967">
          <cell r="A3967">
            <v>103983</v>
          </cell>
          <cell r="B3967" t="str">
            <v>DL-9CC-9316/H.ACCORD/Mr.T.SUKAHARA</v>
          </cell>
        </row>
        <row r="3968">
          <cell r="A3968">
            <v>103984</v>
          </cell>
          <cell r="B3968" t="str">
            <v>DL-9CC-8531/HONDA CAR/D.P.SHARMA</v>
          </cell>
        </row>
        <row r="3969">
          <cell r="A3969">
            <v>103985</v>
          </cell>
          <cell r="B3969" t="str">
            <v>TWO 15''COLOR MONITOR. ONE BLR ISD ,ONE PUN ISD.</v>
          </cell>
        </row>
        <row r="3970">
          <cell r="A3970">
            <v>103986</v>
          </cell>
          <cell r="B3970" t="str">
            <v>TWO 15''COLOR MONITOR. ONE BLR ISD ,ONE PUN ISD.</v>
          </cell>
        </row>
        <row r="3971">
          <cell r="A3971">
            <v>103987</v>
          </cell>
          <cell r="B3971" t="str">
            <v>Inverter-Sukam with Trolly/Ikezaki</v>
          </cell>
        </row>
        <row r="3972">
          <cell r="A3972">
            <v>103988</v>
          </cell>
          <cell r="B3972" t="str">
            <v>Inverter-Sukam with Trolly</v>
          </cell>
        </row>
        <row r="3973">
          <cell r="A3973">
            <v>103989</v>
          </cell>
          <cell r="B3973" t="str">
            <v>MEDIA KIT FOR MS OFFICE XP ENTERPRISE OLP NL</v>
          </cell>
        </row>
        <row r="3974">
          <cell r="A3974">
            <v>103990</v>
          </cell>
          <cell r="B3974" t="str">
            <v>PURC. ONE SCANNER 5400C SERIES AND SAMSUNG CD WRITER.(TOSS COMPUTERS).</v>
          </cell>
        </row>
        <row r="3975">
          <cell r="A3975">
            <v>103991</v>
          </cell>
          <cell r="B3975" t="str">
            <v>SAMSUNG CD WRITER. (TOSS COMPUTERS).</v>
          </cell>
        </row>
        <row r="3976">
          <cell r="A3976">
            <v>103992</v>
          </cell>
          <cell r="B3976" t="str">
            <v>Split AC at Mr.IKEZAKI'S Residence</v>
          </cell>
        </row>
        <row r="3977">
          <cell r="A3977">
            <v>103993</v>
          </cell>
          <cell r="B3977" t="str">
            <v>HUNDAI ASCENT GLX-USER MR AJAY MADAN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p Sheet"/>
      <sheetName val="BOM"/>
      <sheetName val="20% EBIDTA"/>
      <sheetName val="NJ 92 assy"/>
      <sheetName val="Working capital"/>
      <sheetName val="pakg n trsptn"/>
      <sheetName val="CONSUMABLE"/>
      <sheetName val="P&amp;M Investments in HM"/>
      <sheetName val="Interest &amp; Depreciation"/>
      <sheetName val="Building &amp; Utilities"/>
      <sheetName val="Power Asly"/>
      <sheetName val="Manpower Asly"/>
      <sheetName val="LC92_005"/>
      <sheetName val="LC92_006a"/>
      <sheetName val="LC92_007a"/>
      <sheetName val="LC92_009"/>
      <sheetName val="LC92_010"/>
      <sheetName val="COSTING HOSTAFORM C-9021 LANDED"/>
      <sheetName val="25670004"/>
      <sheetName val="25318143"/>
      <sheetName val="_x0001__x0001_@Sushil"/>
      <sheetName val="_x0001__x0001_@"/>
      <sheetName val="_x0001__x0001_@Sushil "/>
      <sheetName val="_x0001__x0001_@Sushil gupte"/>
      <sheetName val="_x0001__x0001_@Sushil gup"/>
      <sheetName val="_x0001__x0001_@Sushil gupte_x0003_GROUP"/>
      <sheetName val="_x0001__x0001_@Sushil gupte_x0003_GROUP_x0003_d"/>
      <sheetName val="_x0001__x0001_@Sushil gupte_x0003_GROU"/>
      <sheetName val="_x0001__x0001_@Sushi"/>
      <sheetName val="_x0001__x0001_@Sushil gupte_x0003_GROUP_x0003_data_x0003_Bomb"/>
      <sheetName val="新規00上ｸﾞﾗﾌ"/>
      <sheetName val="#REF"/>
      <sheetName val="実績原価"/>
      <sheetName val="HOU143A"/>
      <sheetName val="Sales &amp; 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  <sheetData sheetId="26"/>
      <sheetData sheetId="27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&quot;D&quot;  TMP (2)"/>
      <sheetName val="SCH &quot;D&quot;  TMP"/>
      <sheetName val="REVALUATION"/>
      <sheetName val="SCH &quot;D&quot; "/>
      <sheetName val="PURCHASE"/>
      <sheetName val="SALE"/>
      <sheetName val="Sheet1"/>
      <sheetName val="depfeb7"/>
      <sheetName val="MV-Master"/>
      <sheetName val="销售收入A4"/>
      <sheetName val="Furniture_Master"/>
      <sheetName val="SCH_&quot;D&quot;__TMP_(2)"/>
      <sheetName val="SCH_&quot;D&quot;__TMP"/>
      <sheetName val="SCH_&quot;D&quot;_"/>
      <sheetName val="Issues"/>
      <sheetName val="Disallowance 36(1)(iii)"/>
      <sheetName val="Disallowed 37"/>
      <sheetName val="Computation"/>
      <sheetName val="BS"/>
      <sheetName val="PL"/>
      <sheetName val="CF"/>
      <sheetName val="SOCIE"/>
      <sheetName val="1-3"/>
      <sheetName val="4-6"/>
      <sheetName val="7-18"/>
      <sheetName val="19-25"/>
      <sheetName val="26-32"/>
      <sheetName val="Grouping summary_FY19"/>
      <sheetName val="TB_FY19"/>
      <sheetName val="Grouping_FY19"/>
      <sheetName val="Grouping summary_FY18"/>
      <sheetName val="Grouping_FY18"/>
      <sheetName val="TB_18"/>
      <sheetName val="Dep Com Act"/>
      <sheetName val="FA Chart "/>
      <sheetName val="Dep IT 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inal"/>
      <sheetName val="assets97"/>
      <sheetName val="assets-F"/>
      <sheetName val="Sheet3"/>
      <sheetName val="rough"/>
      <sheetName val="GADJETGURU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Page"/>
      <sheetName val="DR"/>
      <sheetName val="DR-Anx"/>
      <sheetName val="AR"/>
      <sheetName val="CARO"/>
      <sheetName val="CAROApp"/>
      <sheetName val="BS"/>
      <sheetName val="PL"/>
      <sheetName val="FundFlow"/>
      <sheetName val="Instructions"/>
      <sheetName val="BSSch"/>
      <sheetName val="FASch"/>
      <sheetName val="PLSch"/>
      <sheetName val="Notes"/>
      <sheetName val="PartIV"/>
      <sheetName val="GR-BS"/>
      <sheetName val="GR-PL"/>
      <sheetName val="AS22"/>
      <sheetName val="115JB"/>
      <sheetName val="115JB-Anx"/>
      <sheetName val="3CA"/>
      <sheetName val="3CA-Anx"/>
      <sheetName val="3CD"/>
      <sheetName val="145A-Exclusive"/>
      <sheetName val="145-Incusive"/>
      <sheetName val="3CD-145A-Anx"/>
      <sheetName val="3CD-Dep-Anx"/>
      <sheetName val="3CD-40A(3)-Anx"/>
      <sheetName val="3CD-40A(2)(b)-Anx"/>
      <sheetName val="3CD-269SS-T-Anx"/>
      <sheetName val="3CD-CFLoss-Anx"/>
      <sheetName val="3CD-Ratios-Anx "/>
      <sheetName val="Names"/>
      <sheetName val="IT"/>
      <sheetName val="Mas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6">
          <cell r="C16" t="str">
            <v>Partner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 &amp; rules"/>
      <sheetName val="Sum_Sale"/>
      <sheetName val="Sum_ACQ"/>
      <sheetName val="SLM Sum"/>
      <sheetName val="new_eou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070722"/>
      <sheetName val="FA Addition"/>
      <sheetName val="Bsheet Items"/>
      <sheetName val="TB270522"/>
      <sheetName val="Overall Trial"/>
    </sheetNames>
    <sheetDataSet>
      <sheetData sheetId="0" refreshError="1">
        <row r="9">
          <cell r="H9" t="str">
            <v>Fcra Fund</v>
          </cell>
          <cell r="I9" t="str">
            <v>Cr</v>
          </cell>
          <cell r="J9">
            <v>3758478</v>
          </cell>
          <cell r="K9">
            <v>0</v>
          </cell>
          <cell r="L9">
            <v>3758478</v>
          </cell>
          <cell r="M9">
            <v>3055975.6</v>
          </cell>
          <cell r="N9">
            <v>3846330</v>
          </cell>
          <cell r="O9" t="str">
            <v>Cr</v>
          </cell>
          <cell r="P9">
            <v>-4548832.4000000004</v>
          </cell>
        </row>
        <row r="10">
          <cell r="H10" t="str">
            <v>Csr Assets Building</v>
          </cell>
          <cell r="I10" t="str">
            <v>Cr</v>
          </cell>
          <cell r="J10">
            <v>257976141</v>
          </cell>
          <cell r="K10">
            <v>0</v>
          </cell>
          <cell r="L10">
            <v>257976141</v>
          </cell>
          <cell r="M10">
            <v>54499333</v>
          </cell>
          <cell r="N10">
            <v>29418072</v>
          </cell>
          <cell r="O10" t="str">
            <v>Cr</v>
          </cell>
          <cell r="P10">
            <v>-232894880</v>
          </cell>
        </row>
        <row r="11">
          <cell r="H11" t="str">
            <v>Corpus Fund</v>
          </cell>
          <cell r="I11" t="str">
            <v>Cr</v>
          </cell>
          <cell r="J11">
            <v>325782989.22000003</v>
          </cell>
          <cell r="K11">
            <v>0</v>
          </cell>
          <cell r="L11">
            <v>325782989.22000003</v>
          </cell>
          <cell r="M11">
            <v>0</v>
          </cell>
          <cell r="N11">
            <v>0</v>
          </cell>
          <cell r="O11" t="str">
            <v>Cr</v>
          </cell>
          <cell r="P11">
            <v>-325782989.22000003</v>
          </cell>
        </row>
        <row r="12">
          <cell r="H12" t="str">
            <v>Building Fund - T6 Hero</v>
          </cell>
          <cell r="I12" t="str">
            <v>Cr</v>
          </cell>
          <cell r="J12">
            <v>64508360</v>
          </cell>
          <cell r="K12">
            <v>0</v>
          </cell>
          <cell r="L12">
            <v>64508360</v>
          </cell>
          <cell r="M12">
            <v>0</v>
          </cell>
          <cell r="N12">
            <v>0</v>
          </cell>
          <cell r="O12" t="str">
            <v>Cr</v>
          </cell>
          <cell r="P12">
            <v>-64508360</v>
          </cell>
        </row>
        <row r="13">
          <cell r="H13" t="str">
            <v>Designated Funds</v>
          </cell>
          <cell r="I13" t="str">
            <v>Cr</v>
          </cell>
          <cell r="J13">
            <v>78494924</v>
          </cell>
          <cell r="K13">
            <v>0</v>
          </cell>
          <cell r="L13">
            <v>78494924</v>
          </cell>
          <cell r="M13">
            <v>28276359</v>
          </cell>
          <cell r="N13">
            <v>13204025</v>
          </cell>
          <cell r="O13" t="str">
            <v>Cr</v>
          </cell>
          <cell r="P13">
            <v>-63422590</v>
          </cell>
        </row>
        <row r="14">
          <cell r="H14" t="str">
            <v>Csr Computer &amp; Laptop</v>
          </cell>
          <cell r="I14" t="str">
            <v>Cr</v>
          </cell>
          <cell r="J14">
            <v>1599312</v>
          </cell>
          <cell r="K14">
            <v>0</v>
          </cell>
          <cell r="L14">
            <v>1599312</v>
          </cell>
          <cell r="M14">
            <v>3393483</v>
          </cell>
          <cell r="N14">
            <v>9503956</v>
          </cell>
          <cell r="O14" t="str">
            <v>Cr</v>
          </cell>
          <cell r="P14">
            <v>-7709785</v>
          </cell>
        </row>
        <row r="15">
          <cell r="H15" t="str">
            <v>Csr Assets Plant &amp; Machinery</v>
          </cell>
          <cell r="I15" t="str">
            <v>Cr</v>
          </cell>
          <cell r="J15">
            <v>101206375</v>
          </cell>
          <cell r="K15">
            <v>0</v>
          </cell>
          <cell r="L15">
            <v>101206375</v>
          </cell>
          <cell r="M15">
            <v>33040905</v>
          </cell>
          <cell r="N15">
            <v>18406370</v>
          </cell>
          <cell r="O15" t="str">
            <v>Cr</v>
          </cell>
          <cell r="P15">
            <v>-86571840</v>
          </cell>
        </row>
        <row r="16">
          <cell r="H16" t="str">
            <v>Csr Assets Office Equipment</v>
          </cell>
          <cell r="I16" t="str">
            <v>Cr</v>
          </cell>
          <cell r="J16">
            <v>1775621</v>
          </cell>
          <cell r="K16">
            <v>0</v>
          </cell>
          <cell r="L16">
            <v>1775621</v>
          </cell>
          <cell r="M16">
            <v>620670</v>
          </cell>
          <cell r="N16">
            <v>313345</v>
          </cell>
          <cell r="O16" t="str">
            <v>Cr</v>
          </cell>
          <cell r="P16">
            <v>-1468296</v>
          </cell>
        </row>
        <row r="17">
          <cell r="H17" t="str">
            <v>Csr Assets Furniture &amp; Fixture</v>
          </cell>
          <cell r="I17" t="str">
            <v>Cr</v>
          </cell>
          <cell r="J17">
            <v>2898405</v>
          </cell>
          <cell r="K17">
            <v>0</v>
          </cell>
          <cell r="L17">
            <v>2898405</v>
          </cell>
          <cell r="M17">
            <v>742473</v>
          </cell>
          <cell r="N17">
            <v>1861184</v>
          </cell>
          <cell r="O17" t="str">
            <v>Cr</v>
          </cell>
          <cell r="P17">
            <v>-4017116</v>
          </cell>
        </row>
        <row r="18">
          <cell r="H18" t="str">
            <v>Lta.reim-arrears Payable</v>
          </cell>
          <cell r="I18" t="str">
            <v/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>Cr</v>
          </cell>
          <cell r="P18">
            <v>0</v>
          </cell>
        </row>
        <row r="19">
          <cell r="H19" t="str">
            <v>Sponsorship On Students Book Fees</v>
          </cell>
          <cell r="I19" t="str">
            <v/>
          </cell>
          <cell r="J19">
            <v>0</v>
          </cell>
          <cell r="K19">
            <v>0</v>
          </cell>
          <cell r="L19">
            <v>0</v>
          </cell>
          <cell r="M19">
            <v>74000</v>
          </cell>
          <cell r="N19">
            <v>74000</v>
          </cell>
          <cell r="P19">
            <v>0</v>
          </cell>
        </row>
        <row r="20">
          <cell r="H20" t="str">
            <v>Sponsorship On Admission Fee</v>
          </cell>
          <cell r="I20" t="str">
            <v/>
          </cell>
          <cell r="J20">
            <v>0</v>
          </cell>
          <cell r="K20">
            <v>0</v>
          </cell>
          <cell r="L20">
            <v>0</v>
          </cell>
          <cell r="M20">
            <v>255000</v>
          </cell>
          <cell r="N20">
            <v>255000</v>
          </cell>
          <cell r="P20">
            <v>0</v>
          </cell>
        </row>
        <row r="21">
          <cell r="H21" t="str">
            <v>Sponsorship On Student Security Deposit Refundable</v>
          </cell>
          <cell r="I21" t="str">
            <v/>
          </cell>
          <cell r="J21">
            <v>0</v>
          </cell>
          <cell r="K21">
            <v>0</v>
          </cell>
          <cell r="L21">
            <v>0</v>
          </cell>
          <cell r="M21">
            <v>525000</v>
          </cell>
          <cell r="N21">
            <v>525000</v>
          </cell>
          <cell r="P21">
            <v>0</v>
          </cell>
        </row>
        <row r="22">
          <cell r="H22" t="str">
            <v>Sponsorship On Tuition Fees</v>
          </cell>
          <cell r="I22" t="str">
            <v/>
          </cell>
          <cell r="J22">
            <v>0</v>
          </cell>
          <cell r="K22">
            <v>0</v>
          </cell>
          <cell r="L22">
            <v>0</v>
          </cell>
          <cell r="M22">
            <v>18308000</v>
          </cell>
          <cell r="N22">
            <v>18308000</v>
          </cell>
          <cell r="P22">
            <v>0</v>
          </cell>
        </row>
        <row r="23">
          <cell r="H23" t="str">
            <v>Food Charges Lockdown Adjustment- Payable</v>
          </cell>
          <cell r="I23" t="str">
            <v>Cr</v>
          </cell>
          <cell r="J23">
            <v>4198800</v>
          </cell>
          <cell r="K23">
            <v>0</v>
          </cell>
          <cell r="L23">
            <v>4198800</v>
          </cell>
          <cell r="M23">
            <v>3045000</v>
          </cell>
          <cell r="N23">
            <v>0</v>
          </cell>
          <cell r="O23" t="str">
            <v>Cr</v>
          </cell>
          <cell r="P23">
            <v>-1153800</v>
          </cell>
        </row>
        <row r="24">
          <cell r="H24" t="str">
            <v>Rat Test</v>
          </cell>
          <cell r="I24" t="str">
            <v/>
          </cell>
          <cell r="J24">
            <v>0</v>
          </cell>
          <cell r="K24">
            <v>0</v>
          </cell>
          <cell r="L24">
            <v>0</v>
          </cell>
          <cell r="M24">
            <v>3456</v>
          </cell>
          <cell r="N24">
            <v>3456</v>
          </cell>
          <cell r="P24">
            <v>0</v>
          </cell>
        </row>
        <row r="25">
          <cell r="H25" t="str">
            <v>Ritik Mehrotra-200c2030087</v>
          </cell>
          <cell r="I25" t="str">
            <v/>
          </cell>
          <cell r="J25">
            <v>0</v>
          </cell>
          <cell r="K25">
            <v>0</v>
          </cell>
          <cell r="L25">
            <v>0</v>
          </cell>
          <cell r="M25">
            <v>62600</v>
          </cell>
          <cell r="N25">
            <v>62600</v>
          </cell>
          <cell r="P25">
            <v>0</v>
          </cell>
        </row>
        <row r="26">
          <cell r="H26" t="str">
            <v>Nityam Garg-200a2010004</v>
          </cell>
          <cell r="I26" t="str">
            <v/>
          </cell>
          <cell r="J26">
            <v>0</v>
          </cell>
          <cell r="K26">
            <v>0</v>
          </cell>
          <cell r="L26">
            <v>0</v>
          </cell>
          <cell r="M26">
            <v>100</v>
          </cell>
          <cell r="N26">
            <v>100</v>
          </cell>
          <cell r="P26">
            <v>0</v>
          </cell>
        </row>
        <row r="27">
          <cell r="H27" t="str">
            <v>Arpit Joshi-210c2030160</v>
          </cell>
          <cell r="I27" t="str">
            <v/>
          </cell>
          <cell r="J27">
            <v>0</v>
          </cell>
          <cell r="K27">
            <v>0</v>
          </cell>
          <cell r="L27">
            <v>0</v>
          </cell>
          <cell r="M27">
            <v>75</v>
          </cell>
          <cell r="N27">
            <v>200</v>
          </cell>
          <cell r="O27" t="str">
            <v>Cr</v>
          </cell>
          <cell r="P27">
            <v>-125</v>
          </cell>
        </row>
        <row r="28">
          <cell r="H28" t="str">
            <v>Chetanya Bhatia-200b2010002</v>
          </cell>
          <cell r="I28" t="str">
            <v/>
          </cell>
          <cell r="J28">
            <v>0</v>
          </cell>
          <cell r="K28">
            <v>0</v>
          </cell>
          <cell r="L28">
            <v>0</v>
          </cell>
          <cell r="M28">
            <v>75</v>
          </cell>
          <cell r="N28">
            <v>75</v>
          </cell>
          <cell r="P28">
            <v>0</v>
          </cell>
        </row>
        <row r="29">
          <cell r="H29" t="str">
            <v>Aman Khatri-200c2030124</v>
          </cell>
          <cell r="I29" t="str">
            <v/>
          </cell>
          <cell r="J29">
            <v>0</v>
          </cell>
          <cell r="K29">
            <v>0</v>
          </cell>
          <cell r="L29">
            <v>0</v>
          </cell>
          <cell r="M29">
            <v>100</v>
          </cell>
          <cell r="N29">
            <v>100</v>
          </cell>
          <cell r="P29">
            <v>0</v>
          </cell>
        </row>
        <row r="30">
          <cell r="H30" t="str">
            <v>State Nss Cell, Haryana (national Service Scheme)</v>
          </cell>
          <cell r="I30" t="str">
            <v/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70000</v>
          </cell>
          <cell r="O30" t="str">
            <v>Cr</v>
          </cell>
          <cell r="P30">
            <v>-70000</v>
          </cell>
        </row>
        <row r="31">
          <cell r="H31" t="str">
            <v>Workshop - Advance Research Methodology</v>
          </cell>
          <cell r="I31" t="str">
            <v/>
          </cell>
          <cell r="J31">
            <v>0</v>
          </cell>
          <cell r="K31">
            <v>0</v>
          </cell>
          <cell r="L31">
            <v>0</v>
          </cell>
          <cell r="M31">
            <v>7510</v>
          </cell>
          <cell r="N31">
            <v>7510</v>
          </cell>
          <cell r="P31">
            <v>0</v>
          </cell>
        </row>
        <row r="32">
          <cell r="H32" t="str">
            <v>Covid - Vaccination</v>
          </cell>
          <cell r="I32" t="str">
            <v/>
          </cell>
          <cell r="J32">
            <v>0</v>
          </cell>
          <cell r="K32">
            <v>0</v>
          </cell>
          <cell r="L32">
            <v>0</v>
          </cell>
          <cell r="M32">
            <v>112000</v>
          </cell>
          <cell r="N32">
            <v>112000</v>
          </cell>
          <cell r="P32">
            <v>0</v>
          </cell>
        </row>
        <row r="33">
          <cell r="H33" t="str">
            <v>Bihar State Edu Fin Corp L Patna</v>
          </cell>
          <cell r="I33" t="str">
            <v>Cr</v>
          </cell>
          <cell r="J33">
            <v>112500</v>
          </cell>
          <cell r="K33">
            <v>0</v>
          </cell>
          <cell r="L33">
            <v>112500</v>
          </cell>
          <cell r="M33">
            <v>112500</v>
          </cell>
          <cell r="N33">
            <v>0</v>
          </cell>
          <cell r="P33">
            <v>0</v>
          </cell>
        </row>
        <row r="34">
          <cell r="H34" t="str">
            <v>Alumni Association</v>
          </cell>
          <cell r="I34" t="str">
            <v>Cr</v>
          </cell>
          <cell r="J34">
            <v>4000</v>
          </cell>
          <cell r="K34">
            <v>0</v>
          </cell>
          <cell r="L34">
            <v>4000</v>
          </cell>
          <cell r="M34">
            <v>0</v>
          </cell>
          <cell r="N34">
            <v>0</v>
          </cell>
          <cell r="O34" t="str">
            <v>Cr</v>
          </cell>
          <cell r="P34">
            <v>-4000</v>
          </cell>
        </row>
        <row r="35">
          <cell r="H35" t="str">
            <v>Excess Fees Payable</v>
          </cell>
          <cell r="I35" t="str">
            <v>Cr</v>
          </cell>
          <cell r="J35">
            <v>1700906.06</v>
          </cell>
          <cell r="K35">
            <v>0</v>
          </cell>
          <cell r="L35">
            <v>1700906.06</v>
          </cell>
          <cell r="M35">
            <v>7495813.7800000003</v>
          </cell>
          <cell r="N35">
            <v>11294667.24</v>
          </cell>
          <cell r="O35" t="str">
            <v>Cr</v>
          </cell>
          <cell r="P35">
            <v>-5499759.5199999996</v>
          </cell>
        </row>
        <row r="36">
          <cell r="H36" t="str">
            <v>Stale Cheque</v>
          </cell>
          <cell r="I36" t="str">
            <v>Cr</v>
          </cell>
          <cell r="J36">
            <v>234000</v>
          </cell>
          <cell r="K36">
            <v>0</v>
          </cell>
          <cell r="L36">
            <v>234000</v>
          </cell>
          <cell r="M36">
            <v>234000</v>
          </cell>
          <cell r="N36">
            <v>0</v>
          </cell>
          <cell r="O36" t="str">
            <v>Cr</v>
          </cell>
          <cell r="P36">
            <v>0</v>
          </cell>
        </row>
        <row r="37">
          <cell r="H37" t="str">
            <v>Retention Money</v>
          </cell>
          <cell r="I37" t="str">
            <v>Cr</v>
          </cell>
          <cell r="J37">
            <v>263900</v>
          </cell>
          <cell r="K37">
            <v>0</v>
          </cell>
          <cell r="L37">
            <v>263900</v>
          </cell>
          <cell r="M37">
            <v>0</v>
          </cell>
          <cell r="N37">
            <v>0</v>
          </cell>
          <cell r="O37" t="str">
            <v>Cr</v>
          </cell>
          <cell r="P37">
            <v>-263900</v>
          </cell>
        </row>
        <row r="38">
          <cell r="H38" t="str">
            <v>Provision For Gratuity- Payable</v>
          </cell>
          <cell r="I38" t="str">
            <v>Cr</v>
          </cell>
          <cell r="J38">
            <v>1799005</v>
          </cell>
          <cell r="K38">
            <v>0</v>
          </cell>
          <cell r="L38">
            <v>1799005</v>
          </cell>
          <cell r="M38">
            <v>2506003</v>
          </cell>
          <cell r="N38">
            <v>11125351</v>
          </cell>
          <cell r="O38" t="str">
            <v>Cr</v>
          </cell>
          <cell r="P38">
            <v>-10418353</v>
          </cell>
        </row>
        <row r="39">
          <cell r="H39" t="str">
            <v>Audit Fees Payables</v>
          </cell>
          <cell r="I39" t="str">
            <v>Cr</v>
          </cell>
          <cell r="J39">
            <v>347350</v>
          </cell>
          <cell r="K39">
            <v>0</v>
          </cell>
          <cell r="L39">
            <v>347350</v>
          </cell>
          <cell r="M39">
            <v>323750</v>
          </cell>
          <cell r="N39">
            <v>315000</v>
          </cell>
          <cell r="O39" t="str">
            <v>Cr</v>
          </cell>
          <cell r="P39">
            <v>-338600</v>
          </cell>
        </row>
        <row r="40">
          <cell r="H40" t="str">
            <v>Tds Prof.technical Fees</v>
          </cell>
          <cell r="I40" t="str">
            <v/>
          </cell>
          <cell r="J40">
            <v>0</v>
          </cell>
          <cell r="K40">
            <v>0</v>
          </cell>
          <cell r="L40">
            <v>0</v>
          </cell>
          <cell r="M40">
            <v>36010</v>
          </cell>
          <cell r="N40">
            <v>39946</v>
          </cell>
          <cell r="O40" t="str">
            <v>Cr</v>
          </cell>
          <cell r="P40">
            <v>-3936</v>
          </cell>
        </row>
        <row r="41">
          <cell r="H41" t="str">
            <v>Tds U/s 195</v>
          </cell>
          <cell r="I41" t="str">
            <v/>
          </cell>
          <cell r="J41">
            <v>0</v>
          </cell>
          <cell r="K41">
            <v>0</v>
          </cell>
          <cell r="L41">
            <v>0</v>
          </cell>
          <cell r="M41">
            <v>351228</v>
          </cell>
          <cell r="N41">
            <v>401613</v>
          </cell>
          <cell r="O41" t="str">
            <v>Cr</v>
          </cell>
          <cell r="P41">
            <v>-50385</v>
          </cell>
        </row>
        <row r="42">
          <cell r="H42" t="str">
            <v>Tds U/s-194b (winning From Games)</v>
          </cell>
          <cell r="I42" t="str">
            <v/>
          </cell>
          <cell r="J42">
            <v>0</v>
          </cell>
          <cell r="K42">
            <v>0</v>
          </cell>
          <cell r="L42">
            <v>0</v>
          </cell>
          <cell r="M42">
            <v>69060</v>
          </cell>
          <cell r="N42">
            <v>84060</v>
          </cell>
          <cell r="O42" t="str">
            <v>Cr</v>
          </cell>
          <cell r="P42">
            <v>-15000</v>
          </cell>
        </row>
        <row r="43">
          <cell r="H43" t="str">
            <v>Tds Salary</v>
          </cell>
          <cell r="I43" t="str">
            <v>Cr</v>
          </cell>
          <cell r="J43">
            <v>2368585</v>
          </cell>
          <cell r="K43">
            <v>0</v>
          </cell>
          <cell r="L43">
            <v>2368585</v>
          </cell>
          <cell r="M43">
            <v>29670235</v>
          </cell>
          <cell r="N43">
            <v>31860044</v>
          </cell>
          <cell r="O43" t="str">
            <v>Cr</v>
          </cell>
          <cell r="P43">
            <v>-4558394</v>
          </cell>
        </row>
        <row r="44">
          <cell r="H44" t="str">
            <v>Tds Rent- P/m Company</v>
          </cell>
          <cell r="I44" t="str">
            <v>Cr</v>
          </cell>
          <cell r="J44">
            <v>1684</v>
          </cell>
          <cell r="K44">
            <v>0</v>
          </cell>
          <cell r="L44">
            <v>1684</v>
          </cell>
          <cell r="M44">
            <v>17378</v>
          </cell>
          <cell r="N44">
            <v>20536</v>
          </cell>
          <cell r="O44" t="str">
            <v>Cr</v>
          </cell>
          <cell r="P44">
            <v>-4842</v>
          </cell>
        </row>
        <row r="45">
          <cell r="H45" t="str">
            <v>Tds Rent-company</v>
          </cell>
          <cell r="I45" t="str">
            <v>Cr</v>
          </cell>
          <cell r="J45">
            <v>900</v>
          </cell>
          <cell r="K45">
            <v>0</v>
          </cell>
          <cell r="L45">
            <v>900</v>
          </cell>
          <cell r="M45">
            <v>7400</v>
          </cell>
          <cell r="N45">
            <v>6500</v>
          </cell>
          <cell r="P45">
            <v>0</v>
          </cell>
        </row>
        <row r="46">
          <cell r="H46" t="str">
            <v>Tds Proff/non-com</v>
          </cell>
          <cell r="I46" t="str">
            <v>Cr</v>
          </cell>
          <cell r="J46">
            <v>486105</v>
          </cell>
          <cell r="K46">
            <v>0</v>
          </cell>
          <cell r="L46">
            <v>486105</v>
          </cell>
          <cell r="M46">
            <v>4148963</v>
          </cell>
          <cell r="N46">
            <v>4896412</v>
          </cell>
          <cell r="O46" t="str">
            <v>Cr</v>
          </cell>
          <cell r="P46">
            <v>-1233554</v>
          </cell>
        </row>
        <row r="47">
          <cell r="H47" t="str">
            <v>Tds Proff-comp</v>
          </cell>
          <cell r="I47" t="str">
            <v>Cr</v>
          </cell>
          <cell r="J47">
            <v>612336</v>
          </cell>
          <cell r="K47">
            <v>0</v>
          </cell>
          <cell r="L47">
            <v>612336</v>
          </cell>
          <cell r="M47">
            <v>2237642</v>
          </cell>
          <cell r="N47">
            <v>2654631</v>
          </cell>
          <cell r="O47" t="str">
            <v>Cr</v>
          </cell>
          <cell r="P47">
            <v>-1029325</v>
          </cell>
        </row>
        <row r="48">
          <cell r="H48" t="str">
            <v>Tds-professional Call Centre</v>
          </cell>
          <cell r="I48" t="str">
            <v/>
          </cell>
          <cell r="J48">
            <v>0</v>
          </cell>
          <cell r="K48">
            <v>0</v>
          </cell>
          <cell r="L48">
            <v>0</v>
          </cell>
          <cell r="M48">
            <v>40308</v>
          </cell>
          <cell r="N48">
            <v>40308</v>
          </cell>
          <cell r="P48">
            <v>0</v>
          </cell>
        </row>
        <row r="49">
          <cell r="H49" t="str">
            <v>Tds Cont- Non Company</v>
          </cell>
          <cell r="I49" t="str">
            <v>Cr</v>
          </cell>
          <cell r="J49">
            <v>12979.01</v>
          </cell>
          <cell r="K49">
            <v>0</v>
          </cell>
          <cell r="L49">
            <v>12979.01</v>
          </cell>
          <cell r="M49">
            <v>92756</v>
          </cell>
          <cell r="N49">
            <v>147489</v>
          </cell>
          <cell r="O49" t="str">
            <v>Cr</v>
          </cell>
          <cell r="P49">
            <v>-67712.009999999995</v>
          </cell>
        </row>
        <row r="50">
          <cell r="H50" t="str">
            <v>Tds Cont-company</v>
          </cell>
          <cell r="I50" t="str">
            <v>Cr</v>
          </cell>
          <cell r="J50">
            <v>104359</v>
          </cell>
          <cell r="K50">
            <v>0</v>
          </cell>
          <cell r="L50">
            <v>104359</v>
          </cell>
          <cell r="M50">
            <v>1012005</v>
          </cell>
          <cell r="N50">
            <v>1310647</v>
          </cell>
          <cell r="O50" t="str">
            <v>Cr</v>
          </cell>
          <cell r="P50">
            <v>-403001</v>
          </cell>
        </row>
        <row r="51">
          <cell r="H51" t="str">
            <v>Sgst Rcm 9% Payable</v>
          </cell>
          <cell r="I51" t="str">
            <v>Dr</v>
          </cell>
          <cell r="J51">
            <v>1415</v>
          </cell>
          <cell r="K51">
            <v>1415</v>
          </cell>
          <cell r="L51">
            <v>0</v>
          </cell>
          <cell r="M51">
            <v>2250</v>
          </cell>
          <cell r="N51">
            <v>3665</v>
          </cell>
          <cell r="P51">
            <v>0</v>
          </cell>
        </row>
        <row r="52">
          <cell r="H52" t="str">
            <v>Sgst 9% Paybale</v>
          </cell>
          <cell r="I52" t="str">
            <v>Cr</v>
          </cell>
          <cell r="J52">
            <v>43949</v>
          </cell>
          <cell r="K52">
            <v>0</v>
          </cell>
          <cell r="L52">
            <v>43949</v>
          </cell>
          <cell r="M52">
            <v>1425419</v>
          </cell>
          <cell r="N52">
            <v>1390546</v>
          </cell>
          <cell r="O52" t="str">
            <v>Cr</v>
          </cell>
          <cell r="P52">
            <v>-9076</v>
          </cell>
        </row>
        <row r="53">
          <cell r="H53" t="str">
            <v>Igst Rcm @ 18% Payble</v>
          </cell>
          <cell r="I53" t="str">
            <v>Cr</v>
          </cell>
          <cell r="J53">
            <v>18900</v>
          </cell>
          <cell r="K53">
            <v>0</v>
          </cell>
          <cell r="L53">
            <v>18900</v>
          </cell>
          <cell r="M53">
            <v>888519</v>
          </cell>
          <cell r="N53">
            <v>1102477</v>
          </cell>
          <cell r="O53" t="str">
            <v>Cr</v>
          </cell>
          <cell r="P53">
            <v>-232858</v>
          </cell>
        </row>
        <row r="54">
          <cell r="H54" t="str">
            <v>Igst 18% Payable</v>
          </cell>
          <cell r="I54" t="str">
            <v>Cr</v>
          </cell>
          <cell r="J54">
            <v>8096</v>
          </cell>
          <cell r="K54">
            <v>0</v>
          </cell>
          <cell r="L54">
            <v>8096</v>
          </cell>
          <cell r="M54">
            <v>523185</v>
          </cell>
          <cell r="N54">
            <v>515089</v>
          </cell>
          <cell r="P54">
            <v>0</v>
          </cell>
        </row>
        <row r="55">
          <cell r="H55" t="str">
            <v>Cgst Rcm 9% Payable</v>
          </cell>
          <cell r="I55" t="str">
            <v>Dr</v>
          </cell>
          <cell r="J55">
            <v>1415</v>
          </cell>
          <cell r="K55">
            <v>1415</v>
          </cell>
          <cell r="L55">
            <v>0</v>
          </cell>
          <cell r="M55">
            <v>2250</v>
          </cell>
          <cell r="N55">
            <v>3665</v>
          </cell>
          <cell r="P55">
            <v>0</v>
          </cell>
        </row>
        <row r="56">
          <cell r="H56" t="str">
            <v>Cgst 9% Payble</v>
          </cell>
          <cell r="I56" t="str">
            <v>Cr</v>
          </cell>
          <cell r="J56">
            <v>43949</v>
          </cell>
          <cell r="K56">
            <v>0</v>
          </cell>
          <cell r="L56">
            <v>43949</v>
          </cell>
          <cell r="M56">
            <v>1425419</v>
          </cell>
          <cell r="N56">
            <v>1390546</v>
          </cell>
          <cell r="O56" t="str">
            <v>Cr</v>
          </cell>
          <cell r="P56">
            <v>-9076</v>
          </cell>
        </row>
        <row r="57">
          <cell r="H57" t="str">
            <v>Salary Payable A/c</v>
          </cell>
          <cell r="I57" t="str">
            <v>Cr</v>
          </cell>
          <cell r="J57">
            <v>14408383</v>
          </cell>
          <cell r="K57">
            <v>0</v>
          </cell>
          <cell r="L57">
            <v>14408383</v>
          </cell>
          <cell r="M57">
            <v>203863470</v>
          </cell>
          <cell r="N57">
            <v>192239113</v>
          </cell>
          <cell r="O57" t="str">
            <v>Cr</v>
          </cell>
          <cell r="P57">
            <v>-2784026</v>
          </cell>
        </row>
        <row r="58">
          <cell r="H58" t="str">
            <v>Reimbursement Payable</v>
          </cell>
          <cell r="I58" t="str">
            <v>Cr</v>
          </cell>
          <cell r="J58">
            <v>5751206</v>
          </cell>
          <cell r="K58">
            <v>0</v>
          </cell>
          <cell r="L58">
            <v>5751206</v>
          </cell>
          <cell r="M58">
            <v>13550167</v>
          </cell>
          <cell r="N58">
            <v>7996110</v>
          </cell>
          <cell r="O58" t="str">
            <v>Cr</v>
          </cell>
          <cell r="P58">
            <v>-197149</v>
          </cell>
        </row>
        <row r="59">
          <cell r="H59" t="str">
            <v>Lta Payable</v>
          </cell>
          <cell r="I59" t="str">
            <v>Cr</v>
          </cell>
          <cell r="J59">
            <v>1652855</v>
          </cell>
          <cell r="K59">
            <v>0</v>
          </cell>
          <cell r="L59">
            <v>1652855</v>
          </cell>
          <cell r="M59">
            <v>2284742</v>
          </cell>
          <cell r="N59">
            <v>810967</v>
          </cell>
          <cell r="O59" t="str">
            <v>Cr</v>
          </cell>
          <cell r="P59">
            <v>-179080</v>
          </cell>
        </row>
        <row r="60">
          <cell r="H60" t="str">
            <v>Leave Encashment Payable</v>
          </cell>
          <cell r="I60" t="str">
            <v>Cr</v>
          </cell>
          <cell r="J60">
            <v>10246840</v>
          </cell>
          <cell r="K60">
            <v>0</v>
          </cell>
          <cell r="L60">
            <v>10246840</v>
          </cell>
          <cell r="M60">
            <v>5897748</v>
          </cell>
          <cell r="N60">
            <v>11595542</v>
          </cell>
          <cell r="O60" t="str">
            <v>Cr</v>
          </cell>
          <cell r="P60">
            <v>-15944634</v>
          </cell>
        </row>
        <row r="61">
          <cell r="H61" t="str">
            <v>Shubhangi Juneja-1574</v>
          </cell>
          <cell r="I61" t="str">
            <v/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6524</v>
          </cell>
          <cell r="O61" t="str">
            <v>Cr</v>
          </cell>
          <cell r="P61">
            <v>-6524</v>
          </cell>
        </row>
        <row r="62">
          <cell r="H62" t="str">
            <v>Smart Visas Private Limited (girnar Global)</v>
          </cell>
          <cell r="I62" t="str">
            <v/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63000</v>
          </cell>
          <cell r="O62" t="str">
            <v>Cr</v>
          </cell>
          <cell r="P62">
            <v>-63000</v>
          </cell>
        </row>
        <row r="63">
          <cell r="H63" t="str">
            <v>Vivify Enterprises Pvt Ltd</v>
          </cell>
          <cell r="I63" t="str">
            <v/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213840</v>
          </cell>
          <cell r="O63" t="str">
            <v>Cr</v>
          </cell>
          <cell r="P63">
            <v>-213840</v>
          </cell>
        </row>
        <row r="64">
          <cell r="H64" t="str">
            <v>Global Vacuum Technology</v>
          </cell>
          <cell r="I64" t="str">
            <v/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165297</v>
          </cell>
          <cell r="O64" t="str">
            <v>Cr</v>
          </cell>
          <cell r="P64">
            <v>-165297</v>
          </cell>
        </row>
        <row r="65">
          <cell r="H65" t="str">
            <v>Anant Ram</v>
          </cell>
          <cell r="I65" t="str">
            <v/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107418</v>
          </cell>
          <cell r="O65" t="str">
            <v>Cr</v>
          </cell>
          <cell r="P65">
            <v>-107418</v>
          </cell>
        </row>
        <row r="66">
          <cell r="H66" t="str">
            <v>G.s. Alag &amp; Co.</v>
          </cell>
          <cell r="I66" t="str">
            <v/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54000</v>
          </cell>
          <cell r="O66" t="str">
            <v>Cr</v>
          </cell>
          <cell r="P66">
            <v>-54000</v>
          </cell>
        </row>
        <row r="67">
          <cell r="H67" t="str">
            <v>Cleverchamp Private Ltd</v>
          </cell>
          <cell r="I67" t="str">
            <v/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8260</v>
          </cell>
          <cell r="O67" t="str">
            <v>Cr</v>
          </cell>
          <cell r="P67">
            <v>-8260</v>
          </cell>
        </row>
        <row r="68">
          <cell r="H68" t="str">
            <v>The Knowledge Confluence</v>
          </cell>
          <cell r="I68" t="str">
            <v/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7500</v>
          </cell>
          <cell r="O68" t="str">
            <v>Cr</v>
          </cell>
          <cell r="P68">
            <v>-7500</v>
          </cell>
        </row>
        <row r="69">
          <cell r="H69" t="str">
            <v>Soek Walia</v>
          </cell>
          <cell r="I69" t="str">
            <v/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500</v>
          </cell>
          <cell r="O69" t="str">
            <v>Cr</v>
          </cell>
          <cell r="P69">
            <v>-500</v>
          </cell>
        </row>
        <row r="70">
          <cell r="H70" t="str">
            <v>Fold Five Education Service</v>
          </cell>
          <cell r="I70" t="str">
            <v/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7000</v>
          </cell>
          <cell r="O70" t="str">
            <v>Cr</v>
          </cell>
          <cell r="P70">
            <v>-7000</v>
          </cell>
        </row>
        <row r="71">
          <cell r="H71" t="str">
            <v>Cl Educate Ltd</v>
          </cell>
          <cell r="I71" t="str">
            <v/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1431000</v>
          </cell>
          <cell r="O71" t="str">
            <v>Cr</v>
          </cell>
          <cell r="P71">
            <v>-1431000</v>
          </cell>
        </row>
        <row r="72">
          <cell r="H72" t="str">
            <v>Anjali Prashad</v>
          </cell>
          <cell r="I72" t="str">
            <v/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24750</v>
          </cell>
          <cell r="O72" t="str">
            <v>Cr</v>
          </cell>
          <cell r="P72">
            <v>-24750</v>
          </cell>
        </row>
        <row r="73">
          <cell r="H73" t="str">
            <v>Hemlata Ramani</v>
          </cell>
          <cell r="I73" t="str">
            <v/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31500</v>
          </cell>
          <cell r="O73" t="str">
            <v>Cr</v>
          </cell>
          <cell r="P73">
            <v>-31500</v>
          </cell>
        </row>
        <row r="74">
          <cell r="H74" t="str">
            <v>Kumar Kislay</v>
          </cell>
          <cell r="I74" t="str">
            <v/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12600</v>
          </cell>
          <cell r="O74" t="str">
            <v>Cr</v>
          </cell>
          <cell r="P74">
            <v>-12600</v>
          </cell>
        </row>
        <row r="75">
          <cell r="H75" t="str">
            <v>Dell International Services India Pvt. Ltd</v>
          </cell>
          <cell r="I75" t="str">
            <v/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460000</v>
          </cell>
          <cell r="O75" t="str">
            <v>Cr</v>
          </cell>
          <cell r="P75">
            <v>-460000</v>
          </cell>
        </row>
        <row r="76">
          <cell r="H76" t="str">
            <v>Bagul Suyansh</v>
          </cell>
          <cell r="I76" t="str">
            <v/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300</v>
          </cell>
          <cell r="O76" t="str">
            <v>Cr</v>
          </cell>
          <cell r="P76">
            <v>-300</v>
          </cell>
        </row>
        <row r="77">
          <cell r="H77" t="str">
            <v>Somonnoy Ghosh</v>
          </cell>
          <cell r="I77" t="str">
            <v/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27000</v>
          </cell>
          <cell r="O77" t="str">
            <v>Cr</v>
          </cell>
          <cell r="P77">
            <v>-27000</v>
          </cell>
        </row>
        <row r="78">
          <cell r="H78" t="str">
            <v>Ajay Kumar Sharma</v>
          </cell>
          <cell r="I78" t="str">
            <v/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1000</v>
          </cell>
          <cell r="O78" t="str">
            <v>Cr</v>
          </cell>
          <cell r="P78">
            <v>-1000</v>
          </cell>
        </row>
        <row r="79">
          <cell r="H79" t="str">
            <v>Mohammed Ayan Yezdan</v>
          </cell>
          <cell r="I79" t="str">
            <v/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500</v>
          </cell>
          <cell r="O79" t="str">
            <v>Cr</v>
          </cell>
          <cell r="P79">
            <v>-500</v>
          </cell>
        </row>
        <row r="80">
          <cell r="H80" t="str">
            <v>Prishvi Bhatia</v>
          </cell>
          <cell r="I80" t="str">
            <v/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750</v>
          </cell>
          <cell r="O80" t="str">
            <v>Cr</v>
          </cell>
          <cell r="P80">
            <v>-750</v>
          </cell>
        </row>
        <row r="81">
          <cell r="H81" t="str">
            <v>Samarth Gupta</v>
          </cell>
          <cell r="I81" t="str">
            <v/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4000</v>
          </cell>
          <cell r="O81" t="str">
            <v>Cr</v>
          </cell>
          <cell r="P81">
            <v>-4000</v>
          </cell>
        </row>
        <row r="82">
          <cell r="H82" t="str">
            <v>Luvai Darwajawala</v>
          </cell>
          <cell r="I82" t="str">
            <v/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5000</v>
          </cell>
          <cell r="O82" t="str">
            <v>Cr</v>
          </cell>
          <cell r="P82">
            <v>-5000</v>
          </cell>
        </row>
        <row r="83">
          <cell r="H83" t="str">
            <v>Anup Paikaray</v>
          </cell>
          <cell r="I83" t="str">
            <v/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6000</v>
          </cell>
          <cell r="O83" t="str">
            <v>Cr</v>
          </cell>
          <cell r="P83">
            <v>-6000</v>
          </cell>
        </row>
        <row r="84">
          <cell r="H84" t="str">
            <v>Shweta Garg</v>
          </cell>
          <cell r="I84" t="str">
            <v/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2500</v>
          </cell>
          <cell r="O84" t="str">
            <v>Cr</v>
          </cell>
          <cell r="P84">
            <v>-2500</v>
          </cell>
        </row>
        <row r="85">
          <cell r="H85" t="str">
            <v>Boyinapalli Venkata Sesha Sai Ram</v>
          </cell>
          <cell r="I85" t="str">
            <v/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750</v>
          </cell>
          <cell r="O85" t="str">
            <v>Cr</v>
          </cell>
          <cell r="P85">
            <v>-750</v>
          </cell>
        </row>
        <row r="86">
          <cell r="H86" t="str">
            <v>Spectris Technologies Pvt Ltd</v>
          </cell>
          <cell r="I86" t="str">
            <v/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319000</v>
          </cell>
          <cell r="O86" t="str">
            <v>Cr</v>
          </cell>
          <cell r="P86">
            <v>-319000</v>
          </cell>
        </row>
        <row r="87">
          <cell r="H87" t="str">
            <v>Dikshant Sharma</v>
          </cell>
          <cell r="I87" t="str">
            <v/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16200</v>
          </cell>
          <cell r="O87" t="str">
            <v>Cr</v>
          </cell>
          <cell r="P87">
            <v>-16200</v>
          </cell>
        </row>
        <row r="88">
          <cell r="H88" t="str">
            <v>Devender-sports Coach</v>
          </cell>
          <cell r="I88" t="str">
            <v/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22950</v>
          </cell>
          <cell r="O88" t="str">
            <v>Cr</v>
          </cell>
          <cell r="P88">
            <v>-22950</v>
          </cell>
        </row>
        <row r="89">
          <cell r="H89" t="str">
            <v>Talha Abdul Rahman</v>
          </cell>
          <cell r="I89" t="str">
            <v/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18900</v>
          </cell>
          <cell r="O89" t="str">
            <v>Cr</v>
          </cell>
          <cell r="P89">
            <v>-18900</v>
          </cell>
        </row>
        <row r="90">
          <cell r="H90" t="str">
            <v>Siddharth Mohapatra</v>
          </cell>
          <cell r="I90" t="str">
            <v/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21600</v>
          </cell>
          <cell r="O90" t="str">
            <v>Cr</v>
          </cell>
          <cell r="P90">
            <v>-21600</v>
          </cell>
        </row>
        <row r="91">
          <cell r="H91" t="str">
            <v>Sugandha Huria</v>
          </cell>
          <cell r="I91" t="str">
            <v/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59400</v>
          </cell>
          <cell r="O91" t="str">
            <v>Cr</v>
          </cell>
          <cell r="P91">
            <v>-59400</v>
          </cell>
        </row>
        <row r="92">
          <cell r="H92" t="str">
            <v>Keerti Shukla</v>
          </cell>
          <cell r="I92" t="str">
            <v/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52200</v>
          </cell>
          <cell r="O92" t="str">
            <v>Cr</v>
          </cell>
          <cell r="P92">
            <v>-52200</v>
          </cell>
        </row>
        <row r="93">
          <cell r="H93" t="str">
            <v>Ritu Chhikara-cr</v>
          </cell>
          <cell r="I93" t="str">
            <v/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25200</v>
          </cell>
          <cell r="O93" t="str">
            <v>Cr</v>
          </cell>
          <cell r="P93">
            <v>-25200</v>
          </cell>
        </row>
        <row r="94">
          <cell r="H94" t="str">
            <v>Om Sovan Das</v>
          </cell>
          <cell r="I94" t="str">
            <v/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33</v>
          </cell>
          <cell r="O94" t="str">
            <v>Cr</v>
          </cell>
          <cell r="P94">
            <v>-33</v>
          </cell>
        </row>
        <row r="95">
          <cell r="H95" t="str">
            <v>Yellapragada Jkvln Sharma</v>
          </cell>
          <cell r="I95" t="str">
            <v/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900</v>
          </cell>
          <cell r="O95" t="str">
            <v>Cr</v>
          </cell>
          <cell r="P95">
            <v>-900</v>
          </cell>
        </row>
        <row r="96">
          <cell r="H96" t="str">
            <v>Amico Sports Pvt. Ltd.</v>
          </cell>
          <cell r="I96" t="str">
            <v/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2005407</v>
          </cell>
          <cell r="O96" t="str">
            <v>Cr</v>
          </cell>
          <cell r="P96">
            <v>-2005407</v>
          </cell>
        </row>
        <row r="97">
          <cell r="H97" t="str">
            <v>Raghav Enterprises</v>
          </cell>
          <cell r="I97" t="str">
            <v/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1013</v>
          </cell>
          <cell r="O97" t="str">
            <v>Cr</v>
          </cell>
          <cell r="P97">
            <v>-1013</v>
          </cell>
        </row>
        <row r="98">
          <cell r="H98" t="str">
            <v>Shubham Jha</v>
          </cell>
          <cell r="I98" t="str">
            <v/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1000</v>
          </cell>
          <cell r="O98" t="str">
            <v>Cr</v>
          </cell>
          <cell r="P98">
            <v>-1000</v>
          </cell>
        </row>
        <row r="99">
          <cell r="H99" t="str">
            <v>Euromonitor International Ltd</v>
          </cell>
          <cell r="I99" t="str">
            <v/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434085</v>
          </cell>
          <cell r="O99" t="str">
            <v>Cr</v>
          </cell>
          <cell r="P99">
            <v>-434085</v>
          </cell>
        </row>
        <row r="100">
          <cell r="H100" t="str">
            <v>Golden Tulip Bdi Club &amp; Suites</v>
          </cell>
          <cell r="I100" t="str">
            <v/>
          </cell>
          <cell r="J100">
            <v>0</v>
          </cell>
          <cell r="K100">
            <v>0</v>
          </cell>
          <cell r="L100">
            <v>0</v>
          </cell>
          <cell r="M100">
            <v>112299</v>
          </cell>
          <cell r="N100">
            <v>0</v>
          </cell>
          <cell r="O100" t="str">
            <v>Dr</v>
          </cell>
          <cell r="P100">
            <v>112299</v>
          </cell>
        </row>
        <row r="101">
          <cell r="H101" t="str">
            <v>Rao Furniture</v>
          </cell>
          <cell r="I101" t="str">
            <v/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5206</v>
          </cell>
          <cell r="O101" t="str">
            <v>Cr</v>
          </cell>
          <cell r="P101">
            <v>-5206</v>
          </cell>
        </row>
        <row r="102">
          <cell r="H102" t="str">
            <v>Hive Networks</v>
          </cell>
          <cell r="I102" t="str">
            <v/>
          </cell>
          <cell r="J102">
            <v>0</v>
          </cell>
          <cell r="K102">
            <v>0</v>
          </cell>
          <cell r="L102">
            <v>0</v>
          </cell>
          <cell r="M102">
            <v>20625</v>
          </cell>
          <cell r="N102">
            <v>51625</v>
          </cell>
          <cell r="O102" t="str">
            <v>Cr</v>
          </cell>
          <cell r="P102">
            <v>-31000</v>
          </cell>
        </row>
        <row r="103">
          <cell r="H103" t="str">
            <v>Id Tech Solutions Private Limited</v>
          </cell>
          <cell r="I103" t="str">
            <v/>
          </cell>
          <cell r="J103">
            <v>0</v>
          </cell>
          <cell r="K103">
            <v>0</v>
          </cell>
          <cell r="L103">
            <v>0</v>
          </cell>
          <cell r="M103">
            <v>36625</v>
          </cell>
          <cell r="N103">
            <v>98530</v>
          </cell>
          <cell r="O103" t="str">
            <v>Cr</v>
          </cell>
          <cell r="P103">
            <v>-61905</v>
          </cell>
        </row>
        <row r="104">
          <cell r="H104" t="str">
            <v>Vishal Vats</v>
          </cell>
          <cell r="I104" t="str">
            <v/>
          </cell>
          <cell r="J104">
            <v>0</v>
          </cell>
          <cell r="K104">
            <v>0</v>
          </cell>
          <cell r="L104">
            <v>0</v>
          </cell>
          <cell r="M104">
            <v>500</v>
          </cell>
          <cell r="N104">
            <v>500</v>
          </cell>
          <cell r="P104">
            <v>0</v>
          </cell>
        </row>
        <row r="105">
          <cell r="H105" t="str">
            <v>Nishnata Debnath</v>
          </cell>
          <cell r="I105" t="str">
            <v/>
          </cell>
          <cell r="J105">
            <v>0</v>
          </cell>
          <cell r="K105">
            <v>0</v>
          </cell>
          <cell r="L105">
            <v>0</v>
          </cell>
          <cell r="M105">
            <v>10000</v>
          </cell>
          <cell r="N105">
            <v>10000</v>
          </cell>
          <cell r="P105">
            <v>0</v>
          </cell>
        </row>
        <row r="106">
          <cell r="H106" t="str">
            <v>Chirag Arora</v>
          </cell>
          <cell r="I106" t="str">
            <v/>
          </cell>
          <cell r="J106">
            <v>0</v>
          </cell>
          <cell r="K106">
            <v>0</v>
          </cell>
          <cell r="L106">
            <v>0</v>
          </cell>
          <cell r="M106">
            <v>14000</v>
          </cell>
          <cell r="N106">
            <v>14000</v>
          </cell>
          <cell r="P106">
            <v>0</v>
          </cell>
        </row>
        <row r="107">
          <cell r="H107" t="str">
            <v>Deepan Narayanamoorthy</v>
          </cell>
          <cell r="I107" t="str">
            <v/>
          </cell>
          <cell r="J107">
            <v>0</v>
          </cell>
          <cell r="K107">
            <v>0</v>
          </cell>
          <cell r="L107">
            <v>0</v>
          </cell>
          <cell r="M107">
            <v>21000</v>
          </cell>
          <cell r="N107">
            <v>21000</v>
          </cell>
          <cell r="P107">
            <v>0</v>
          </cell>
        </row>
        <row r="108">
          <cell r="H108" t="str">
            <v>Madhu Vij</v>
          </cell>
          <cell r="I108" t="str">
            <v/>
          </cell>
          <cell r="J108">
            <v>0</v>
          </cell>
          <cell r="K108">
            <v>0</v>
          </cell>
          <cell r="L108">
            <v>0</v>
          </cell>
          <cell r="M108">
            <v>5000</v>
          </cell>
          <cell r="N108">
            <v>5000</v>
          </cell>
          <cell r="P108">
            <v>0</v>
          </cell>
        </row>
        <row r="109">
          <cell r="H109" t="str">
            <v>Naveen Das</v>
          </cell>
          <cell r="I109" t="str">
            <v/>
          </cell>
          <cell r="J109">
            <v>0</v>
          </cell>
          <cell r="K109">
            <v>0</v>
          </cell>
          <cell r="L109">
            <v>0</v>
          </cell>
          <cell r="M109">
            <v>5000</v>
          </cell>
          <cell r="N109">
            <v>5000</v>
          </cell>
          <cell r="P109">
            <v>0</v>
          </cell>
        </row>
        <row r="110">
          <cell r="H110" t="str">
            <v>Rahul Kumar Dev</v>
          </cell>
          <cell r="I110" t="str">
            <v/>
          </cell>
          <cell r="J110">
            <v>0</v>
          </cell>
          <cell r="K110">
            <v>0</v>
          </cell>
          <cell r="L110">
            <v>0</v>
          </cell>
          <cell r="M110">
            <v>72000</v>
          </cell>
          <cell r="N110">
            <v>72000</v>
          </cell>
          <cell r="P110">
            <v>0</v>
          </cell>
        </row>
        <row r="111">
          <cell r="H111" t="str">
            <v>Syamdas Balakrishna Menon</v>
          </cell>
          <cell r="I111" t="str">
            <v/>
          </cell>
          <cell r="J111">
            <v>0</v>
          </cell>
          <cell r="K111">
            <v>0</v>
          </cell>
          <cell r="L111">
            <v>0</v>
          </cell>
          <cell r="M111">
            <v>455000</v>
          </cell>
          <cell r="N111">
            <v>454500</v>
          </cell>
          <cell r="O111" t="str">
            <v>Dr</v>
          </cell>
          <cell r="P111">
            <v>500</v>
          </cell>
        </row>
        <row r="112">
          <cell r="H112" t="str">
            <v>Lakshmi S Ladha</v>
          </cell>
          <cell r="I112" t="str">
            <v/>
          </cell>
          <cell r="J112">
            <v>0</v>
          </cell>
          <cell r="K112">
            <v>0</v>
          </cell>
          <cell r="L112">
            <v>0</v>
          </cell>
          <cell r="M112">
            <v>5930</v>
          </cell>
          <cell r="N112">
            <v>5930</v>
          </cell>
          <cell r="P112">
            <v>0</v>
          </cell>
        </row>
        <row r="113">
          <cell r="H113" t="str">
            <v>Padmini Bennuri</v>
          </cell>
          <cell r="I113" t="str">
            <v/>
          </cell>
          <cell r="J113">
            <v>0</v>
          </cell>
          <cell r="K113">
            <v>0</v>
          </cell>
          <cell r="L113">
            <v>0</v>
          </cell>
          <cell r="M113">
            <v>6000</v>
          </cell>
          <cell r="N113">
            <v>6000</v>
          </cell>
          <cell r="P113">
            <v>0</v>
          </cell>
        </row>
        <row r="114">
          <cell r="H114" t="str">
            <v>Futurzxplored</v>
          </cell>
          <cell r="I114" t="str">
            <v/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54000</v>
          </cell>
          <cell r="O114" t="str">
            <v>Cr</v>
          </cell>
          <cell r="P114">
            <v>-54000</v>
          </cell>
        </row>
        <row r="115">
          <cell r="H115" t="str">
            <v>Vaibhav Joon</v>
          </cell>
          <cell r="I115" t="str">
            <v/>
          </cell>
          <cell r="J115">
            <v>0</v>
          </cell>
          <cell r="K115">
            <v>0</v>
          </cell>
          <cell r="L115">
            <v>0</v>
          </cell>
          <cell r="M115">
            <v>469</v>
          </cell>
          <cell r="N115">
            <v>7969</v>
          </cell>
          <cell r="O115" t="str">
            <v>Cr</v>
          </cell>
          <cell r="P115">
            <v>-7500</v>
          </cell>
        </row>
        <row r="116">
          <cell r="H116" t="str">
            <v>Vissarapu Rajeshwari</v>
          </cell>
          <cell r="I116" t="str">
            <v/>
          </cell>
          <cell r="J116">
            <v>0</v>
          </cell>
          <cell r="K116">
            <v>0</v>
          </cell>
          <cell r="L116">
            <v>0</v>
          </cell>
          <cell r="M116">
            <v>500</v>
          </cell>
          <cell r="N116">
            <v>500</v>
          </cell>
          <cell r="P116">
            <v>0</v>
          </cell>
        </row>
        <row r="117">
          <cell r="H117" t="str">
            <v>Designtech Systems Hong Kong Limited</v>
          </cell>
          <cell r="I117" t="str">
            <v/>
          </cell>
          <cell r="J117">
            <v>0</v>
          </cell>
          <cell r="K117">
            <v>0</v>
          </cell>
          <cell r="L117">
            <v>0</v>
          </cell>
          <cell r="M117">
            <v>77450</v>
          </cell>
          <cell r="N117">
            <v>77450</v>
          </cell>
          <cell r="P117">
            <v>0</v>
          </cell>
        </row>
        <row r="118">
          <cell r="H118" t="str">
            <v>Newport Corporation</v>
          </cell>
          <cell r="I118" t="str">
            <v/>
          </cell>
          <cell r="J118">
            <v>0</v>
          </cell>
          <cell r="K118">
            <v>0</v>
          </cell>
          <cell r="L118">
            <v>0</v>
          </cell>
          <cell r="M118">
            <v>587690.6</v>
          </cell>
          <cell r="N118">
            <v>0</v>
          </cell>
          <cell r="O118" t="str">
            <v>Dr</v>
          </cell>
          <cell r="P118">
            <v>587690.6</v>
          </cell>
        </row>
        <row r="119">
          <cell r="H119" t="str">
            <v>Pradeep Pendse</v>
          </cell>
          <cell r="I119" t="str">
            <v/>
          </cell>
          <cell r="J119">
            <v>0</v>
          </cell>
          <cell r="K119">
            <v>0</v>
          </cell>
          <cell r="L119">
            <v>0</v>
          </cell>
          <cell r="M119">
            <v>22500</v>
          </cell>
          <cell r="N119">
            <v>22500</v>
          </cell>
          <cell r="P119">
            <v>0</v>
          </cell>
        </row>
        <row r="120">
          <cell r="H120" t="str">
            <v>Kaycee Plastics</v>
          </cell>
          <cell r="I120" t="str">
            <v/>
          </cell>
          <cell r="J120">
            <v>0</v>
          </cell>
          <cell r="K120">
            <v>0</v>
          </cell>
          <cell r="L120">
            <v>0</v>
          </cell>
          <cell r="M120">
            <v>8048</v>
          </cell>
          <cell r="N120">
            <v>8048</v>
          </cell>
          <cell r="P120">
            <v>0</v>
          </cell>
        </row>
        <row r="121">
          <cell r="H121" t="str">
            <v>Ayush Carpets</v>
          </cell>
          <cell r="I121" t="str">
            <v/>
          </cell>
          <cell r="J121">
            <v>0</v>
          </cell>
          <cell r="K121">
            <v>0</v>
          </cell>
          <cell r="L121">
            <v>0</v>
          </cell>
          <cell r="M121">
            <v>141691</v>
          </cell>
          <cell r="N121">
            <v>141691</v>
          </cell>
          <cell r="P121">
            <v>0</v>
          </cell>
        </row>
        <row r="122">
          <cell r="H122" t="str">
            <v>Loknath Y S Shekhar</v>
          </cell>
          <cell r="I122" t="str">
            <v/>
          </cell>
          <cell r="J122">
            <v>0</v>
          </cell>
          <cell r="K122">
            <v>0</v>
          </cell>
          <cell r="L122">
            <v>0</v>
          </cell>
          <cell r="M122">
            <v>1000</v>
          </cell>
          <cell r="N122">
            <v>1000</v>
          </cell>
          <cell r="P122">
            <v>0</v>
          </cell>
        </row>
        <row r="123">
          <cell r="H123" t="str">
            <v>Mampi Mandal</v>
          </cell>
          <cell r="I123" t="str">
            <v/>
          </cell>
          <cell r="J123">
            <v>0</v>
          </cell>
          <cell r="K123">
            <v>0</v>
          </cell>
          <cell r="L123">
            <v>0</v>
          </cell>
          <cell r="M123">
            <v>1000</v>
          </cell>
          <cell r="N123">
            <v>1000</v>
          </cell>
          <cell r="P123">
            <v>0</v>
          </cell>
        </row>
        <row r="124">
          <cell r="H124" t="str">
            <v>Rahul Kumar Joshi</v>
          </cell>
          <cell r="I124" t="str">
            <v/>
          </cell>
          <cell r="J124">
            <v>0</v>
          </cell>
          <cell r="K124">
            <v>0</v>
          </cell>
          <cell r="L124">
            <v>0</v>
          </cell>
          <cell r="M124">
            <v>3000</v>
          </cell>
          <cell r="N124">
            <v>3000</v>
          </cell>
          <cell r="P124">
            <v>0</v>
          </cell>
        </row>
        <row r="125">
          <cell r="H125" t="str">
            <v>Shubham Bhardwaj</v>
          </cell>
          <cell r="I125" t="str">
            <v/>
          </cell>
          <cell r="J125">
            <v>0</v>
          </cell>
          <cell r="K125">
            <v>0</v>
          </cell>
          <cell r="L125">
            <v>0</v>
          </cell>
          <cell r="M125">
            <v>5000</v>
          </cell>
          <cell r="N125">
            <v>5000</v>
          </cell>
          <cell r="P125">
            <v>0</v>
          </cell>
        </row>
        <row r="126">
          <cell r="H126" t="str">
            <v>Vishal Baloria-1564</v>
          </cell>
          <cell r="I126" t="str">
            <v/>
          </cell>
          <cell r="J126">
            <v>0</v>
          </cell>
          <cell r="K126">
            <v>0</v>
          </cell>
          <cell r="L126">
            <v>0</v>
          </cell>
          <cell r="M126">
            <v>20665</v>
          </cell>
          <cell r="N126">
            <v>20665</v>
          </cell>
          <cell r="P126">
            <v>0</v>
          </cell>
        </row>
        <row r="127">
          <cell r="H127" t="str">
            <v>Tsuyo Manufacturing Pvt Ltd</v>
          </cell>
          <cell r="I127" t="str">
            <v/>
          </cell>
          <cell r="J127">
            <v>0</v>
          </cell>
          <cell r="K127">
            <v>0</v>
          </cell>
          <cell r="L127">
            <v>0</v>
          </cell>
          <cell r="M127">
            <v>384339</v>
          </cell>
          <cell r="N127">
            <v>384339</v>
          </cell>
          <cell r="P127">
            <v>0</v>
          </cell>
        </row>
        <row r="128">
          <cell r="H128" t="str">
            <v>World Bicycle Store</v>
          </cell>
          <cell r="I128" t="str">
            <v/>
          </cell>
          <cell r="J128">
            <v>0</v>
          </cell>
          <cell r="K128">
            <v>0</v>
          </cell>
          <cell r="L128">
            <v>0</v>
          </cell>
          <cell r="M128">
            <v>7800</v>
          </cell>
          <cell r="N128">
            <v>7800</v>
          </cell>
          <cell r="P128">
            <v>0</v>
          </cell>
        </row>
        <row r="129">
          <cell r="H129" t="str">
            <v>Prashant Verma-1559</v>
          </cell>
          <cell r="I129" t="str">
            <v/>
          </cell>
          <cell r="J129">
            <v>0</v>
          </cell>
          <cell r="K129">
            <v>0</v>
          </cell>
          <cell r="L129">
            <v>0</v>
          </cell>
          <cell r="M129">
            <v>3208</v>
          </cell>
          <cell r="N129">
            <v>3208</v>
          </cell>
          <cell r="P129">
            <v>0</v>
          </cell>
        </row>
        <row r="130">
          <cell r="H130" t="str">
            <v>Manoj Kumar Yadav</v>
          </cell>
          <cell r="I130" t="str">
            <v/>
          </cell>
          <cell r="J130">
            <v>0</v>
          </cell>
          <cell r="K130">
            <v>0</v>
          </cell>
          <cell r="L130">
            <v>0</v>
          </cell>
          <cell r="M130">
            <v>3000</v>
          </cell>
          <cell r="N130">
            <v>4690</v>
          </cell>
          <cell r="O130" t="str">
            <v>Cr</v>
          </cell>
          <cell r="P130">
            <v>-1690</v>
          </cell>
        </row>
        <row r="131">
          <cell r="H131" t="str">
            <v>Abhay Padda</v>
          </cell>
          <cell r="I131" t="str">
            <v/>
          </cell>
          <cell r="J131">
            <v>0</v>
          </cell>
          <cell r="K131">
            <v>0</v>
          </cell>
          <cell r="L131">
            <v>0</v>
          </cell>
          <cell r="M131">
            <v>176400</v>
          </cell>
          <cell r="N131">
            <v>182700</v>
          </cell>
          <cell r="O131" t="str">
            <v>Cr</v>
          </cell>
          <cell r="P131">
            <v>-6300</v>
          </cell>
        </row>
        <row r="132">
          <cell r="H132" t="str">
            <v>Wol3d.com</v>
          </cell>
          <cell r="I132" t="str">
            <v/>
          </cell>
          <cell r="J132">
            <v>0</v>
          </cell>
          <cell r="K132">
            <v>0</v>
          </cell>
          <cell r="L132">
            <v>0</v>
          </cell>
          <cell r="M132">
            <v>12980</v>
          </cell>
          <cell r="N132">
            <v>12980</v>
          </cell>
          <cell r="P132">
            <v>0</v>
          </cell>
        </row>
        <row r="133">
          <cell r="H133" t="str">
            <v>Mayo Design</v>
          </cell>
          <cell r="I133" t="str">
            <v/>
          </cell>
          <cell r="J133">
            <v>0</v>
          </cell>
          <cell r="K133">
            <v>0</v>
          </cell>
          <cell r="L133">
            <v>0</v>
          </cell>
          <cell r="M133">
            <v>196872</v>
          </cell>
          <cell r="N133">
            <v>447741</v>
          </cell>
          <cell r="O133" t="str">
            <v>Cr</v>
          </cell>
          <cell r="P133">
            <v>-250869</v>
          </cell>
        </row>
        <row r="134">
          <cell r="H134" t="str">
            <v>Sumit Wadhwa</v>
          </cell>
          <cell r="I134" t="str">
            <v/>
          </cell>
          <cell r="J134">
            <v>0</v>
          </cell>
          <cell r="K134">
            <v>0</v>
          </cell>
          <cell r="L134">
            <v>0</v>
          </cell>
          <cell r="M134">
            <v>4500</v>
          </cell>
          <cell r="N134">
            <v>4500</v>
          </cell>
          <cell r="P134">
            <v>0</v>
          </cell>
        </row>
        <row r="135">
          <cell r="H135" t="str">
            <v>Refread Solutions Pvt Ltd</v>
          </cell>
          <cell r="I135" t="str">
            <v/>
          </cell>
          <cell r="J135">
            <v>0</v>
          </cell>
          <cell r="K135">
            <v>0</v>
          </cell>
          <cell r="L135">
            <v>0</v>
          </cell>
          <cell r="M135">
            <v>294906</v>
          </cell>
          <cell r="N135">
            <v>294906</v>
          </cell>
          <cell r="P135">
            <v>0</v>
          </cell>
        </row>
        <row r="136">
          <cell r="H136" t="str">
            <v>Kavisha Verma</v>
          </cell>
          <cell r="I136" t="str">
            <v/>
          </cell>
          <cell r="J136">
            <v>0</v>
          </cell>
          <cell r="K136">
            <v>0</v>
          </cell>
          <cell r="L136">
            <v>0</v>
          </cell>
          <cell r="M136">
            <v>1400</v>
          </cell>
          <cell r="N136">
            <v>1400</v>
          </cell>
          <cell r="P136">
            <v>0</v>
          </cell>
        </row>
        <row r="137">
          <cell r="H137" t="str">
            <v>Iwaton Consultancy Pvt Ltd</v>
          </cell>
          <cell r="I137" t="str">
            <v/>
          </cell>
          <cell r="J137">
            <v>0</v>
          </cell>
          <cell r="K137">
            <v>0</v>
          </cell>
          <cell r="L137">
            <v>0</v>
          </cell>
          <cell r="M137">
            <v>27000</v>
          </cell>
          <cell r="N137">
            <v>27000</v>
          </cell>
          <cell r="P137">
            <v>0</v>
          </cell>
        </row>
        <row r="138">
          <cell r="H138" t="str">
            <v>Prithviraj Dwivedy</v>
          </cell>
          <cell r="I138" t="str">
            <v/>
          </cell>
          <cell r="J138">
            <v>0</v>
          </cell>
          <cell r="K138">
            <v>0</v>
          </cell>
          <cell r="L138">
            <v>0</v>
          </cell>
          <cell r="M138">
            <v>1000</v>
          </cell>
          <cell r="N138">
            <v>1000</v>
          </cell>
          <cell r="P138">
            <v>0</v>
          </cell>
        </row>
        <row r="139">
          <cell r="H139" t="str">
            <v>Kanika Bharadwaj</v>
          </cell>
          <cell r="I139" t="str">
            <v/>
          </cell>
          <cell r="J139">
            <v>0</v>
          </cell>
          <cell r="K139">
            <v>0</v>
          </cell>
          <cell r="L139">
            <v>0</v>
          </cell>
          <cell r="M139">
            <v>200</v>
          </cell>
          <cell r="N139">
            <v>200</v>
          </cell>
          <cell r="P139">
            <v>0</v>
          </cell>
        </row>
        <row r="140">
          <cell r="H140" t="str">
            <v>Flixtel Communication Pvt Ltd</v>
          </cell>
          <cell r="I140" t="str">
            <v/>
          </cell>
          <cell r="J140">
            <v>0</v>
          </cell>
          <cell r="K140">
            <v>0</v>
          </cell>
          <cell r="L140">
            <v>0</v>
          </cell>
          <cell r="M140">
            <v>638000</v>
          </cell>
          <cell r="N140">
            <v>912684</v>
          </cell>
          <cell r="O140" t="str">
            <v>Cr</v>
          </cell>
          <cell r="P140">
            <v>-274684</v>
          </cell>
        </row>
        <row r="141">
          <cell r="H141" t="str">
            <v>Pangea Econetassets Pvt Ltd</v>
          </cell>
          <cell r="I141" t="str">
            <v/>
          </cell>
          <cell r="J141">
            <v>0</v>
          </cell>
          <cell r="K141">
            <v>0</v>
          </cell>
          <cell r="L141">
            <v>0</v>
          </cell>
          <cell r="M141">
            <v>30135</v>
          </cell>
          <cell r="N141">
            <v>30135</v>
          </cell>
          <cell r="P141">
            <v>0</v>
          </cell>
        </row>
        <row r="142">
          <cell r="H142" t="str">
            <v>Micro Network India Private Limited</v>
          </cell>
          <cell r="I142" t="str">
            <v/>
          </cell>
          <cell r="J142">
            <v>0</v>
          </cell>
          <cell r="K142">
            <v>0</v>
          </cell>
          <cell r="L142">
            <v>0</v>
          </cell>
          <cell r="M142">
            <v>452648</v>
          </cell>
          <cell r="N142">
            <v>452648</v>
          </cell>
          <cell r="P142">
            <v>0</v>
          </cell>
        </row>
        <row r="143">
          <cell r="H143" t="str">
            <v>Atlantic Publishers &amp; Distributors Pvt. Ltd</v>
          </cell>
          <cell r="I143" t="str">
            <v/>
          </cell>
          <cell r="J143">
            <v>0</v>
          </cell>
          <cell r="K143">
            <v>0</v>
          </cell>
          <cell r="L143">
            <v>0</v>
          </cell>
          <cell r="M143">
            <v>8548</v>
          </cell>
          <cell r="N143">
            <v>70283</v>
          </cell>
          <cell r="O143" t="str">
            <v>Cr</v>
          </cell>
          <cell r="P143">
            <v>-61735</v>
          </cell>
        </row>
        <row r="144">
          <cell r="H144" t="str">
            <v>Ayushi Enterprises</v>
          </cell>
          <cell r="I144" t="str">
            <v/>
          </cell>
          <cell r="J144">
            <v>0</v>
          </cell>
          <cell r="K144">
            <v>0</v>
          </cell>
          <cell r="L144">
            <v>0</v>
          </cell>
          <cell r="M144">
            <v>56475</v>
          </cell>
          <cell r="N144">
            <v>56475</v>
          </cell>
          <cell r="P144">
            <v>0</v>
          </cell>
        </row>
        <row r="145">
          <cell r="H145" t="str">
            <v>Career Growth Eduservices Llp</v>
          </cell>
          <cell r="I145" t="str">
            <v/>
          </cell>
          <cell r="J145">
            <v>0</v>
          </cell>
          <cell r="K145">
            <v>0</v>
          </cell>
          <cell r="L145">
            <v>0</v>
          </cell>
          <cell r="M145">
            <v>54000</v>
          </cell>
          <cell r="N145">
            <v>54000</v>
          </cell>
          <cell r="P145">
            <v>0</v>
          </cell>
        </row>
        <row r="146">
          <cell r="H146" t="str">
            <v>Laksika Enterprises</v>
          </cell>
          <cell r="I146" t="str">
            <v/>
          </cell>
          <cell r="J146">
            <v>0</v>
          </cell>
          <cell r="K146">
            <v>0</v>
          </cell>
          <cell r="L146">
            <v>0</v>
          </cell>
          <cell r="M146">
            <v>806966</v>
          </cell>
          <cell r="N146">
            <v>806966</v>
          </cell>
          <cell r="P146">
            <v>0</v>
          </cell>
        </row>
        <row r="147">
          <cell r="H147" t="str">
            <v>Parshwamani Metals</v>
          </cell>
          <cell r="I147" t="str">
            <v/>
          </cell>
          <cell r="J147">
            <v>0</v>
          </cell>
          <cell r="K147">
            <v>0</v>
          </cell>
          <cell r="L147">
            <v>0</v>
          </cell>
          <cell r="M147">
            <v>41595</v>
          </cell>
          <cell r="N147">
            <v>41595</v>
          </cell>
          <cell r="P147">
            <v>0</v>
          </cell>
        </row>
        <row r="148">
          <cell r="H148" t="str">
            <v>Vikram Sharma</v>
          </cell>
          <cell r="I148" t="str">
            <v/>
          </cell>
          <cell r="J148">
            <v>0</v>
          </cell>
          <cell r="K148">
            <v>0</v>
          </cell>
          <cell r="L148">
            <v>0</v>
          </cell>
          <cell r="M148">
            <v>180360</v>
          </cell>
          <cell r="N148">
            <v>218160</v>
          </cell>
          <cell r="O148" t="str">
            <v>Cr</v>
          </cell>
          <cell r="P148">
            <v>-37800</v>
          </cell>
        </row>
        <row r="149">
          <cell r="H149" t="str">
            <v>Redington (india) Limited Singapore Branch</v>
          </cell>
          <cell r="I149" t="str">
            <v/>
          </cell>
          <cell r="J149">
            <v>0</v>
          </cell>
          <cell r="K149">
            <v>0</v>
          </cell>
          <cell r="L149">
            <v>0</v>
          </cell>
          <cell r="M149">
            <v>2111508</v>
          </cell>
          <cell r="N149">
            <v>4273025</v>
          </cell>
          <cell r="O149" t="str">
            <v>Cr</v>
          </cell>
          <cell r="P149">
            <v>-2161517</v>
          </cell>
        </row>
        <row r="150">
          <cell r="H150" t="str">
            <v>Abnormal Design Studio</v>
          </cell>
          <cell r="I150" t="str">
            <v/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189000</v>
          </cell>
          <cell r="O150" t="str">
            <v>Cr</v>
          </cell>
          <cell r="P150">
            <v>-189000</v>
          </cell>
        </row>
        <row r="151">
          <cell r="H151" t="str">
            <v>Trariti Consulting Pvt Ltd,</v>
          </cell>
          <cell r="I151" t="str">
            <v/>
          </cell>
          <cell r="J151">
            <v>0</v>
          </cell>
          <cell r="K151">
            <v>0</v>
          </cell>
          <cell r="L151">
            <v>0</v>
          </cell>
          <cell r="M151">
            <v>16200</v>
          </cell>
          <cell r="N151">
            <v>16200</v>
          </cell>
          <cell r="P151">
            <v>0</v>
          </cell>
        </row>
        <row r="152">
          <cell r="H152" t="str">
            <v>Shriram It Solutions</v>
          </cell>
          <cell r="I152" t="str">
            <v/>
          </cell>
          <cell r="J152">
            <v>0</v>
          </cell>
          <cell r="K152">
            <v>0</v>
          </cell>
          <cell r="L152">
            <v>0</v>
          </cell>
          <cell r="M152">
            <v>34309</v>
          </cell>
          <cell r="N152">
            <v>192579</v>
          </cell>
          <cell r="O152" t="str">
            <v>Cr</v>
          </cell>
          <cell r="P152">
            <v>-158270</v>
          </cell>
        </row>
        <row r="153">
          <cell r="H153" t="str">
            <v>Pal Svam Power Solutions Private Limited</v>
          </cell>
          <cell r="I153" t="str">
            <v/>
          </cell>
          <cell r="J153">
            <v>0</v>
          </cell>
          <cell r="K153">
            <v>0</v>
          </cell>
          <cell r="L153">
            <v>0</v>
          </cell>
          <cell r="M153">
            <v>13920</v>
          </cell>
          <cell r="N153">
            <v>13920</v>
          </cell>
          <cell r="P153">
            <v>0</v>
          </cell>
        </row>
        <row r="154">
          <cell r="H154" t="str">
            <v>Iconbat Energy</v>
          </cell>
          <cell r="I154" t="str">
            <v/>
          </cell>
          <cell r="J154">
            <v>0</v>
          </cell>
          <cell r="K154">
            <v>0</v>
          </cell>
          <cell r="L154">
            <v>0</v>
          </cell>
          <cell r="M154">
            <v>637130</v>
          </cell>
          <cell r="N154">
            <v>9440</v>
          </cell>
          <cell r="O154" t="str">
            <v>Dr</v>
          </cell>
          <cell r="P154">
            <v>627690</v>
          </cell>
        </row>
        <row r="155">
          <cell r="H155" t="str">
            <v>Roysten Fernandes-1569</v>
          </cell>
          <cell r="I155" t="str">
            <v/>
          </cell>
          <cell r="J155">
            <v>0</v>
          </cell>
          <cell r="K155">
            <v>0</v>
          </cell>
          <cell r="L155">
            <v>0</v>
          </cell>
          <cell r="M155">
            <v>50000</v>
          </cell>
          <cell r="N155">
            <v>50000</v>
          </cell>
          <cell r="P155">
            <v>0</v>
          </cell>
        </row>
        <row r="156">
          <cell r="H156" t="str">
            <v>Abhay Ahluwalia</v>
          </cell>
          <cell r="I156" t="str">
            <v/>
          </cell>
          <cell r="J156">
            <v>0</v>
          </cell>
          <cell r="K156">
            <v>0</v>
          </cell>
          <cell r="L156">
            <v>0</v>
          </cell>
          <cell r="M156">
            <v>200</v>
          </cell>
          <cell r="N156">
            <v>200</v>
          </cell>
          <cell r="P156">
            <v>0</v>
          </cell>
        </row>
        <row r="157">
          <cell r="H157" t="str">
            <v>Unnati Gupta</v>
          </cell>
          <cell r="I157" t="str">
            <v/>
          </cell>
          <cell r="J157">
            <v>0</v>
          </cell>
          <cell r="K157">
            <v>0</v>
          </cell>
          <cell r="L157">
            <v>0</v>
          </cell>
          <cell r="M157">
            <v>200</v>
          </cell>
          <cell r="N157">
            <v>200</v>
          </cell>
          <cell r="P157">
            <v>0</v>
          </cell>
        </row>
        <row r="158">
          <cell r="H158" t="str">
            <v>K Vamsi Krishna</v>
          </cell>
          <cell r="I158" t="str">
            <v/>
          </cell>
          <cell r="J158">
            <v>0</v>
          </cell>
          <cell r="K158">
            <v>0</v>
          </cell>
          <cell r="L158">
            <v>0</v>
          </cell>
          <cell r="M158">
            <v>150</v>
          </cell>
          <cell r="N158">
            <v>150</v>
          </cell>
          <cell r="P158">
            <v>0</v>
          </cell>
        </row>
        <row r="159">
          <cell r="H159" t="str">
            <v>Vijay Kaushik</v>
          </cell>
          <cell r="I159" t="str">
            <v/>
          </cell>
          <cell r="J159">
            <v>0</v>
          </cell>
          <cell r="K159">
            <v>0</v>
          </cell>
          <cell r="L159">
            <v>0</v>
          </cell>
          <cell r="M159">
            <v>99000</v>
          </cell>
          <cell r="N159">
            <v>99000</v>
          </cell>
          <cell r="P159">
            <v>0</v>
          </cell>
        </row>
        <row r="160">
          <cell r="H160" t="str">
            <v>Chirag Malik- Cr</v>
          </cell>
          <cell r="I160" t="str">
            <v/>
          </cell>
          <cell r="J160">
            <v>0</v>
          </cell>
          <cell r="K160">
            <v>0</v>
          </cell>
          <cell r="L160">
            <v>0</v>
          </cell>
          <cell r="M160">
            <v>117720</v>
          </cell>
          <cell r="N160">
            <v>117720</v>
          </cell>
          <cell r="P160">
            <v>0</v>
          </cell>
        </row>
        <row r="161">
          <cell r="H161" t="str">
            <v>Shri Balaji News Agency</v>
          </cell>
          <cell r="I161" t="str">
            <v/>
          </cell>
          <cell r="J161">
            <v>0</v>
          </cell>
          <cell r="K161">
            <v>0</v>
          </cell>
          <cell r="L161">
            <v>0</v>
          </cell>
          <cell r="M161">
            <v>2392</v>
          </cell>
          <cell r="N161">
            <v>2392</v>
          </cell>
          <cell r="P161">
            <v>0</v>
          </cell>
        </row>
        <row r="162">
          <cell r="H162" t="str">
            <v>Social Eyes Private Limited</v>
          </cell>
          <cell r="I162" t="str">
            <v/>
          </cell>
          <cell r="J162">
            <v>0</v>
          </cell>
          <cell r="K162">
            <v>0</v>
          </cell>
          <cell r="L162">
            <v>0</v>
          </cell>
          <cell r="M162">
            <v>52700</v>
          </cell>
          <cell r="N162">
            <v>52700</v>
          </cell>
          <cell r="P162">
            <v>0</v>
          </cell>
        </row>
        <row r="163">
          <cell r="H163" t="str">
            <v>Saurabh Bhattacharjee</v>
          </cell>
          <cell r="I163" t="str">
            <v/>
          </cell>
          <cell r="J163">
            <v>0</v>
          </cell>
          <cell r="K163">
            <v>0</v>
          </cell>
          <cell r="L163">
            <v>0</v>
          </cell>
          <cell r="M163">
            <v>5000</v>
          </cell>
          <cell r="N163">
            <v>5000</v>
          </cell>
          <cell r="P163">
            <v>0</v>
          </cell>
        </row>
        <row r="164">
          <cell r="H164" t="str">
            <v>Varsha Jain</v>
          </cell>
          <cell r="I164" t="str">
            <v/>
          </cell>
          <cell r="J164">
            <v>0</v>
          </cell>
          <cell r="K164">
            <v>0</v>
          </cell>
          <cell r="L164">
            <v>0</v>
          </cell>
          <cell r="M164">
            <v>5000</v>
          </cell>
          <cell r="N164">
            <v>5000</v>
          </cell>
          <cell r="P164">
            <v>0</v>
          </cell>
        </row>
        <row r="165">
          <cell r="H165" t="str">
            <v>Iide Education Pvt Ltd</v>
          </cell>
          <cell r="I165" t="str">
            <v/>
          </cell>
          <cell r="J165">
            <v>0</v>
          </cell>
          <cell r="K165">
            <v>0</v>
          </cell>
          <cell r="L165">
            <v>0</v>
          </cell>
          <cell r="M165">
            <v>103680</v>
          </cell>
          <cell r="N165">
            <v>412560</v>
          </cell>
          <cell r="O165" t="str">
            <v>Cr</v>
          </cell>
          <cell r="P165">
            <v>-308880</v>
          </cell>
        </row>
        <row r="166">
          <cell r="H166" t="str">
            <v>Sonali Yadav</v>
          </cell>
          <cell r="I166" t="str">
            <v/>
          </cell>
          <cell r="J166">
            <v>0</v>
          </cell>
          <cell r="K166">
            <v>0</v>
          </cell>
          <cell r="L166">
            <v>0</v>
          </cell>
          <cell r="M166">
            <v>36000</v>
          </cell>
          <cell r="N166">
            <v>36000</v>
          </cell>
          <cell r="P166">
            <v>0</v>
          </cell>
        </row>
        <row r="167">
          <cell r="H167" t="str">
            <v>Pothala Pavan Kumar</v>
          </cell>
          <cell r="I167" t="str">
            <v/>
          </cell>
          <cell r="J167">
            <v>0</v>
          </cell>
          <cell r="K167">
            <v>0</v>
          </cell>
          <cell r="L167">
            <v>0</v>
          </cell>
          <cell r="M167">
            <v>5000</v>
          </cell>
          <cell r="N167">
            <v>15000</v>
          </cell>
          <cell r="O167" t="str">
            <v>Cr</v>
          </cell>
          <cell r="P167">
            <v>-10000</v>
          </cell>
        </row>
        <row r="168">
          <cell r="H168" t="str">
            <v>Hotel Holiday Inn-agra</v>
          </cell>
          <cell r="I168" t="str">
            <v/>
          </cell>
          <cell r="J168">
            <v>0</v>
          </cell>
          <cell r="K168">
            <v>0</v>
          </cell>
          <cell r="L168">
            <v>0</v>
          </cell>
          <cell r="M168">
            <v>11800</v>
          </cell>
          <cell r="N168">
            <v>11800</v>
          </cell>
          <cell r="P168">
            <v>0</v>
          </cell>
        </row>
        <row r="169">
          <cell r="H169" t="str">
            <v>Payal Industries</v>
          </cell>
          <cell r="I169" t="str">
            <v/>
          </cell>
          <cell r="J169">
            <v>0</v>
          </cell>
          <cell r="K169">
            <v>0</v>
          </cell>
          <cell r="L169">
            <v>0</v>
          </cell>
          <cell r="M169">
            <v>178178</v>
          </cell>
          <cell r="N169">
            <v>418986</v>
          </cell>
          <cell r="O169" t="str">
            <v>Cr</v>
          </cell>
          <cell r="P169">
            <v>-240808</v>
          </cell>
        </row>
        <row r="170">
          <cell r="H170" t="str">
            <v>Federation Of Lndian Chambers Of Commerce And Lndustry</v>
          </cell>
          <cell r="I170" t="str">
            <v/>
          </cell>
          <cell r="J170">
            <v>0</v>
          </cell>
          <cell r="K170">
            <v>0</v>
          </cell>
          <cell r="L170">
            <v>0</v>
          </cell>
          <cell r="M170">
            <v>25926</v>
          </cell>
          <cell r="N170">
            <v>25926</v>
          </cell>
          <cell r="P170">
            <v>0</v>
          </cell>
        </row>
        <row r="171">
          <cell r="H171" t="str">
            <v>Sunforce Energy Pvt. Ltd</v>
          </cell>
          <cell r="I171" t="str">
            <v/>
          </cell>
          <cell r="J171">
            <v>0</v>
          </cell>
          <cell r="K171">
            <v>0</v>
          </cell>
          <cell r="L171">
            <v>0</v>
          </cell>
          <cell r="M171">
            <v>364200</v>
          </cell>
          <cell r="N171">
            <v>364200</v>
          </cell>
          <cell r="P171">
            <v>0</v>
          </cell>
        </row>
        <row r="172">
          <cell r="H172" t="str">
            <v>Preemptive Technofield Pvt Ltd</v>
          </cell>
          <cell r="I172" t="str">
            <v/>
          </cell>
          <cell r="J172">
            <v>0</v>
          </cell>
          <cell r="K172">
            <v>0</v>
          </cell>
          <cell r="L172">
            <v>0</v>
          </cell>
          <cell r="M172">
            <v>1944022</v>
          </cell>
          <cell r="N172">
            <v>1944022</v>
          </cell>
          <cell r="P172">
            <v>0</v>
          </cell>
        </row>
        <row r="173">
          <cell r="H173" t="str">
            <v>Springer Nature Limited</v>
          </cell>
          <cell r="I173" t="str">
            <v/>
          </cell>
          <cell r="J173">
            <v>0</v>
          </cell>
          <cell r="K173">
            <v>0</v>
          </cell>
          <cell r="L173">
            <v>0</v>
          </cell>
          <cell r="M173">
            <v>175429.67</v>
          </cell>
          <cell r="N173">
            <v>175429.67</v>
          </cell>
          <cell r="P173">
            <v>0</v>
          </cell>
        </row>
        <row r="174">
          <cell r="H174" t="str">
            <v>Rachna Sharma</v>
          </cell>
          <cell r="I174" t="str">
            <v/>
          </cell>
          <cell r="J174">
            <v>0</v>
          </cell>
          <cell r="K174">
            <v>0</v>
          </cell>
          <cell r="L174">
            <v>0</v>
          </cell>
          <cell r="M174">
            <v>22500</v>
          </cell>
          <cell r="N174">
            <v>22500</v>
          </cell>
          <cell r="P174">
            <v>0</v>
          </cell>
        </row>
        <row r="175">
          <cell r="H175" t="str">
            <v>Yellow Ladder Associates</v>
          </cell>
          <cell r="I175" t="str">
            <v/>
          </cell>
          <cell r="J175">
            <v>0</v>
          </cell>
          <cell r="K175">
            <v>0</v>
          </cell>
          <cell r="L175">
            <v>0</v>
          </cell>
          <cell r="M175">
            <v>51330</v>
          </cell>
          <cell r="N175">
            <v>126390</v>
          </cell>
          <cell r="O175" t="str">
            <v>Cr</v>
          </cell>
          <cell r="P175">
            <v>-75060</v>
          </cell>
        </row>
        <row r="176">
          <cell r="H176" t="str">
            <v>99 Web And Data Solutions</v>
          </cell>
          <cell r="I176" t="str">
            <v/>
          </cell>
          <cell r="J176">
            <v>0</v>
          </cell>
          <cell r="K176">
            <v>0</v>
          </cell>
          <cell r="L176">
            <v>0</v>
          </cell>
          <cell r="M176">
            <v>6184</v>
          </cell>
          <cell r="N176">
            <v>6184</v>
          </cell>
          <cell r="P176">
            <v>0</v>
          </cell>
        </row>
        <row r="177">
          <cell r="H177" t="str">
            <v>Harshul Rana</v>
          </cell>
          <cell r="I177" t="str">
            <v/>
          </cell>
          <cell r="J177">
            <v>0</v>
          </cell>
          <cell r="K177">
            <v>0</v>
          </cell>
          <cell r="L177">
            <v>0</v>
          </cell>
          <cell r="M177">
            <v>300</v>
          </cell>
          <cell r="N177">
            <v>300</v>
          </cell>
          <cell r="P177">
            <v>0</v>
          </cell>
        </row>
        <row r="178">
          <cell r="H178" t="str">
            <v>Trishna Mohan Kripalani</v>
          </cell>
          <cell r="I178" t="str">
            <v/>
          </cell>
          <cell r="J178">
            <v>0</v>
          </cell>
          <cell r="K178">
            <v>0</v>
          </cell>
          <cell r="L178">
            <v>0</v>
          </cell>
          <cell r="M178">
            <v>85050</v>
          </cell>
          <cell r="N178">
            <v>85050</v>
          </cell>
          <cell r="P178">
            <v>0</v>
          </cell>
        </row>
        <row r="179">
          <cell r="H179" t="str">
            <v>Shreya</v>
          </cell>
          <cell r="I179" t="str">
            <v/>
          </cell>
          <cell r="J179">
            <v>0</v>
          </cell>
          <cell r="K179">
            <v>0</v>
          </cell>
          <cell r="L179">
            <v>0</v>
          </cell>
          <cell r="M179">
            <v>300</v>
          </cell>
          <cell r="N179">
            <v>300</v>
          </cell>
          <cell r="P179">
            <v>0</v>
          </cell>
        </row>
        <row r="180">
          <cell r="H180" t="str">
            <v>Syed Mohd Abid</v>
          </cell>
          <cell r="I180" t="str">
            <v/>
          </cell>
          <cell r="J180">
            <v>0</v>
          </cell>
          <cell r="K180">
            <v>0</v>
          </cell>
          <cell r="L180">
            <v>0</v>
          </cell>
          <cell r="M180">
            <v>700</v>
          </cell>
          <cell r="N180">
            <v>700</v>
          </cell>
          <cell r="P180">
            <v>0</v>
          </cell>
        </row>
        <row r="181">
          <cell r="H181" t="str">
            <v>Ashi Jain</v>
          </cell>
          <cell r="I181" t="str">
            <v/>
          </cell>
          <cell r="J181">
            <v>0</v>
          </cell>
          <cell r="K181">
            <v>0</v>
          </cell>
          <cell r="L181">
            <v>0</v>
          </cell>
          <cell r="M181">
            <v>750</v>
          </cell>
          <cell r="N181">
            <v>750</v>
          </cell>
          <cell r="P181">
            <v>0</v>
          </cell>
        </row>
        <row r="182">
          <cell r="H182" t="str">
            <v>Slc Himalayas Private Ltd</v>
          </cell>
          <cell r="I182" t="str">
            <v/>
          </cell>
          <cell r="J182">
            <v>0</v>
          </cell>
          <cell r="K182">
            <v>0</v>
          </cell>
          <cell r="L182">
            <v>0</v>
          </cell>
          <cell r="M182">
            <v>189000</v>
          </cell>
          <cell r="N182">
            <v>189000</v>
          </cell>
          <cell r="P182">
            <v>0</v>
          </cell>
        </row>
        <row r="183">
          <cell r="H183" t="str">
            <v>Ics Foods Pvt Ltd</v>
          </cell>
          <cell r="I183" t="str">
            <v/>
          </cell>
          <cell r="J183">
            <v>0</v>
          </cell>
          <cell r="K183">
            <v>0</v>
          </cell>
          <cell r="L183">
            <v>0</v>
          </cell>
          <cell r="M183">
            <v>3291145</v>
          </cell>
          <cell r="N183">
            <v>6477944</v>
          </cell>
          <cell r="O183" t="str">
            <v>Cr</v>
          </cell>
          <cell r="P183">
            <v>-3186799</v>
          </cell>
        </row>
        <row r="184">
          <cell r="H184" t="str">
            <v>Indian Institute Of Management Ranchi</v>
          </cell>
          <cell r="I184" t="str">
            <v/>
          </cell>
          <cell r="J184">
            <v>0</v>
          </cell>
          <cell r="K184">
            <v>0</v>
          </cell>
          <cell r="L184">
            <v>0</v>
          </cell>
          <cell r="M184">
            <v>54915</v>
          </cell>
          <cell r="N184">
            <v>54915</v>
          </cell>
          <cell r="P184">
            <v>0</v>
          </cell>
        </row>
        <row r="185">
          <cell r="H185" t="str">
            <v>Bhaskar Thyagarajan</v>
          </cell>
          <cell r="I185" t="str">
            <v/>
          </cell>
          <cell r="J185">
            <v>0</v>
          </cell>
          <cell r="K185">
            <v>0</v>
          </cell>
          <cell r="L185">
            <v>0</v>
          </cell>
          <cell r="M185">
            <v>75600</v>
          </cell>
          <cell r="N185">
            <v>75600</v>
          </cell>
          <cell r="P185">
            <v>0</v>
          </cell>
        </row>
        <row r="186">
          <cell r="H186" t="str">
            <v>Ninad Shastri</v>
          </cell>
          <cell r="I186" t="str">
            <v/>
          </cell>
          <cell r="J186">
            <v>0</v>
          </cell>
          <cell r="K186">
            <v>0</v>
          </cell>
          <cell r="L186">
            <v>0</v>
          </cell>
          <cell r="M186">
            <v>6000</v>
          </cell>
          <cell r="N186">
            <v>6000</v>
          </cell>
          <cell r="P186">
            <v>0</v>
          </cell>
        </row>
        <row r="187">
          <cell r="H187" t="str">
            <v>Webstream Communications Pvt. Ltd.</v>
          </cell>
          <cell r="I187" t="str">
            <v/>
          </cell>
          <cell r="J187">
            <v>0</v>
          </cell>
          <cell r="K187">
            <v>0</v>
          </cell>
          <cell r="L187">
            <v>0</v>
          </cell>
          <cell r="M187">
            <v>388800</v>
          </cell>
          <cell r="N187">
            <v>388800</v>
          </cell>
          <cell r="P187">
            <v>0</v>
          </cell>
        </row>
        <row r="188">
          <cell r="H188" t="str">
            <v>Shree Ganpati Computers</v>
          </cell>
          <cell r="I188" t="str">
            <v/>
          </cell>
          <cell r="J188">
            <v>0</v>
          </cell>
          <cell r="K188">
            <v>0</v>
          </cell>
          <cell r="L188">
            <v>0</v>
          </cell>
          <cell r="M188">
            <v>1652</v>
          </cell>
          <cell r="N188">
            <v>1652</v>
          </cell>
          <cell r="P188">
            <v>0</v>
          </cell>
        </row>
        <row r="189">
          <cell r="H189" t="str">
            <v>Laura Kangas-muller</v>
          </cell>
          <cell r="I189" t="str">
            <v/>
          </cell>
          <cell r="J189">
            <v>0</v>
          </cell>
          <cell r="K189">
            <v>0</v>
          </cell>
          <cell r="L189">
            <v>0</v>
          </cell>
          <cell r="M189">
            <v>15191</v>
          </cell>
          <cell r="N189">
            <v>15191</v>
          </cell>
          <cell r="P189">
            <v>0</v>
          </cell>
        </row>
        <row r="190">
          <cell r="H190" t="str">
            <v>Lion India Ltd</v>
          </cell>
          <cell r="I190" t="str">
            <v/>
          </cell>
          <cell r="J190">
            <v>0</v>
          </cell>
          <cell r="K190">
            <v>0</v>
          </cell>
          <cell r="L190">
            <v>0</v>
          </cell>
          <cell r="M190">
            <v>2082628</v>
          </cell>
          <cell r="N190">
            <v>4812113</v>
          </cell>
          <cell r="O190" t="str">
            <v>Cr</v>
          </cell>
          <cell r="P190">
            <v>-2729485</v>
          </cell>
        </row>
        <row r="191">
          <cell r="H191" t="str">
            <v>Arun Sebastian</v>
          </cell>
          <cell r="I191" t="str">
            <v/>
          </cell>
          <cell r="J191">
            <v>0</v>
          </cell>
          <cell r="K191">
            <v>0</v>
          </cell>
          <cell r="L191">
            <v>0</v>
          </cell>
          <cell r="M191">
            <v>4000</v>
          </cell>
          <cell r="N191">
            <v>4000</v>
          </cell>
          <cell r="P191">
            <v>0</v>
          </cell>
        </row>
        <row r="192">
          <cell r="H192" t="str">
            <v>Uniwizard - Saurabh Dutta</v>
          </cell>
          <cell r="I192" t="str">
            <v/>
          </cell>
          <cell r="J192">
            <v>0</v>
          </cell>
          <cell r="K192">
            <v>0</v>
          </cell>
          <cell r="L192">
            <v>0</v>
          </cell>
          <cell r="M192">
            <v>58500</v>
          </cell>
          <cell r="N192">
            <v>68400</v>
          </cell>
          <cell r="O192" t="str">
            <v>Cr</v>
          </cell>
          <cell r="P192">
            <v>-9900</v>
          </cell>
        </row>
        <row r="193">
          <cell r="H193" t="str">
            <v>Student Outreach</v>
          </cell>
          <cell r="I193" t="str">
            <v/>
          </cell>
          <cell r="J193">
            <v>0</v>
          </cell>
          <cell r="K193">
            <v>0</v>
          </cell>
          <cell r="L193">
            <v>0</v>
          </cell>
          <cell r="M193">
            <v>9000</v>
          </cell>
          <cell r="N193">
            <v>30600</v>
          </cell>
          <cell r="O193" t="str">
            <v>Cr</v>
          </cell>
          <cell r="P193">
            <v>-21600</v>
          </cell>
        </row>
        <row r="194">
          <cell r="H194" t="str">
            <v>Rohit Swarup</v>
          </cell>
          <cell r="I194" t="str">
            <v/>
          </cell>
          <cell r="J194">
            <v>0</v>
          </cell>
          <cell r="K194">
            <v>0</v>
          </cell>
          <cell r="L194">
            <v>0</v>
          </cell>
          <cell r="M194">
            <v>113400</v>
          </cell>
          <cell r="N194">
            <v>113400</v>
          </cell>
          <cell r="P194">
            <v>0</v>
          </cell>
        </row>
        <row r="195">
          <cell r="H195" t="str">
            <v>Ishika Enterprises</v>
          </cell>
          <cell r="I195" t="str">
            <v/>
          </cell>
          <cell r="J195">
            <v>0</v>
          </cell>
          <cell r="K195">
            <v>0</v>
          </cell>
          <cell r="L195">
            <v>0</v>
          </cell>
          <cell r="M195">
            <v>41150</v>
          </cell>
          <cell r="N195">
            <v>99433</v>
          </cell>
          <cell r="O195" t="str">
            <v>Cr</v>
          </cell>
          <cell r="P195">
            <v>-58283</v>
          </cell>
        </row>
        <row r="196">
          <cell r="H196" t="str">
            <v>R K Electronics</v>
          </cell>
          <cell r="I196" t="str">
            <v/>
          </cell>
          <cell r="J196">
            <v>0</v>
          </cell>
          <cell r="K196">
            <v>0</v>
          </cell>
          <cell r="L196">
            <v>0</v>
          </cell>
          <cell r="M196">
            <v>19534</v>
          </cell>
          <cell r="N196">
            <v>19534</v>
          </cell>
          <cell r="P196">
            <v>0</v>
          </cell>
        </row>
        <row r="197">
          <cell r="H197" t="str">
            <v>Iiser Thiruvananthapuram</v>
          </cell>
          <cell r="I197" t="str">
            <v/>
          </cell>
          <cell r="J197">
            <v>0</v>
          </cell>
          <cell r="K197">
            <v>0</v>
          </cell>
          <cell r="L197">
            <v>0</v>
          </cell>
          <cell r="M197">
            <v>250000</v>
          </cell>
          <cell r="N197">
            <v>245000</v>
          </cell>
          <cell r="O197" t="str">
            <v>Dr</v>
          </cell>
          <cell r="P197">
            <v>5000</v>
          </cell>
        </row>
        <row r="198">
          <cell r="H198" t="str">
            <v>Siri Sujala Gontu</v>
          </cell>
          <cell r="I198" t="str">
            <v/>
          </cell>
          <cell r="J198">
            <v>0</v>
          </cell>
          <cell r="K198">
            <v>0</v>
          </cell>
          <cell r="L198">
            <v>0</v>
          </cell>
          <cell r="M198">
            <v>500</v>
          </cell>
          <cell r="N198">
            <v>500</v>
          </cell>
          <cell r="P198">
            <v>0</v>
          </cell>
        </row>
        <row r="199">
          <cell r="H199" t="str">
            <v>Adarsh Wadal</v>
          </cell>
          <cell r="I199" t="str">
            <v/>
          </cell>
          <cell r="J199">
            <v>0</v>
          </cell>
          <cell r="K199">
            <v>0</v>
          </cell>
          <cell r="L199">
            <v>0</v>
          </cell>
          <cell r="M199">
            <v>500</v>
          </cell>
          <cell r="N199">
            <v>500</v>
          </cell>
          <cell r="P199">
            <v>0</v>
          </cell>
        </row>
        <row r="200">
          <cell r="H200" t="str">
            <v>Priti Agarwal</v>
          </cell>
          <cell r="I200" t="str">
            <v/>
          </cell>
          <cell r="J200">
            <v>0</v>
          </cell>
          <cell r="K200">
            <v>0</v>
          </cell>
          <cell r="L200">
            <v>0</v>
          </cell>
          <cell r="M200">
            <v>63000</v>
          </cell>
          <cell r="N200">
            <v>63000</v>
          </cell>
          <cell r="P200">
            <v>0</v>
          </cell>
        </row>
        <row r="201">
          <cell r="H201" t="str">
            <v>Mukul Harish Chopra</v>
          </cell>
          <cell r="I201" t="str">
            <v/>
          </cell>
          <cell r="J201">
            <v>0</v>
          </cell>
          <cell r="K201">
            <v>0</v>
          </cell>
          <cell r="L201">
            <v>0</v>
          </cell>
          <cell r="M201">
            <v>59400</v>
          </cell>
          <cell r="N201">
            <v>59400</v>
          </cell>
          <cell r="P201">
            <v>0</v>
          </cell>
        </row>
        <row r="202">
          <cell r="H202" t="str">
            <v>Neeraj Grover</v>
          </cell>
          <cell r="I202" t="str">
            <v/>
          </cell>
          <cell r="J202">
            <v>0</v>
          </cell>
          <cell r="K202">
            <v>0</v>
          </cell>
          <cell r="L202">
            <v>0</v>
          </cell>
          <cell r="M202">
            <v>3000</v>
          </cell>
          <cell r="N202">
            <v>3000</v>
          </cell>
          <cell r="P202">
            <v>0</v>
          </cell>
        </row>
        <row r="203">
          <cell r="H203" t="str">
            <v>Kushal Asawa</v>
          </cell>
          <cell r="I203" t="str">
            <v/>
          </cell>
          <cell r="J203">
            <v>0</v>
          </cell>
          <cell r="K203">
            <v>0</v>
          </cell>
          <cell r="L203">
            <v>0</v>
          </cell>
          <cell r="M203">
            <v>3000</v>
          </cell>
          <cell r="N203">
            <v>3000</v>
          </cell>
          <cell r="P203">
            <v>0</v>
          </cell>
        </row>
        <row r="204">
          <cell r="H204" t="str">
            <v>Talent Transformation</v>
          </cell>
          <cell r="I204" t="str">
            <v/>
          </cell>
          <cell r="J204">
            <v>0</v>
          </cell>
          <cell r="K204">
            <v>0</v>
          </cell>
          <cell r="L204">
            <v>0</v>
          </cell>
          <cell r="M204">
            <v>626596</v>
          </cell>
          <cell r="N204">
            <v>626596</v>
          </cell>
          <cell r="P204">
            <v>0</v>
          </cell>
        </row>
        <row r="205">
          <cell r="H205" t="str">
            <v>Akansha Tripathy</v>
          </cell>
          <cell r="I205" t="str">
            <v/>
          </cell>
          <cell r="J205">
            <v>0</v>
          </cell>
          <cell r="K205">
            <v>0</v>
          </cell>
          <cell r="L205">
            <v>0</v>
          </cell>
          <cell r="M205">
            <v>500</v>
          </cell>
          <cell r="N205">
            <v>500</v>
          </cell>
          <cell r="P205">
            <v>0</v>
          </cell>
        </row>
        <row r="206">
          <cell r="H206" t="str">
            <v>Abdul Ahaad</v>
          </cell>
          <cell r="I206" t="str">
            <v/>
          </cell>
          <cell r="J206">
            <v>0</v>
          </cell>
          <cell r="K206">
            <v>0</v>
          </cell>
          <cell r="L206">
            <v>0</v>
          </cell>
          <cell r="M206">
            <v>1000</v>
          </cell>
          <cell r="N206">
            <v>1000</v>
          </cell>
          <cell r="P206">
            <v>0</v>
          </cell>
        </row>
        <row r="207">
          <cell r="H207" t="str">
            <v>Sadhana Tewari</v>
          </cell>
          <cell r="I207" t="str">
            <v/>
          </cell>
          <cell r="J207">
            <v>0</v>
          </cell>
          <cell r="K207">
            <v>0</v>
          </cell>
          <cell r="L207">
            <v>0</v>
          </cell>
          <cell r="M207">
            <v>1512000</v>
          </cell>
          <cell r="N207">
            <v>1575000</v>
          </cell>
          <cell r="O207" t="str">
            <v>Cr</v>
          </cell>
          <cell r="P207">
            <v>-63000</v>
          </cell>
        </row>
        <row r="208">
          <cell r="H208" t="str">
            <v>Bittu Pandey</v>
          </cell>
          <cell r="I208" t="str">
            <v/>
          </cell>
          <cell r="J208">
            <v>0</v>
          </cell>
          <cell r="K208">
            <v>0</v>
          </cell>
          <cell r="L208">
            <v>0</v>
          </cell>
          <cell r="M208">
            <v>1000</v>
          </cell>
          <cell r="N208">
            <v>1000</v>
          </cell>
          <cell r="P208">
            <v>0</v>
          </cell>
        </row>
        <row r="209">
          <cell r="H209" t="str">
            <v>Saathvika Sankara Subramanian</v>
          </cell>
          <cell r="I209" t="str">
            <v/>
          </cell>
          <cell r="J209">
            <v>0</v>
          </cell>
          <cell r="K209">
            <v>0</v>
          </cell>
          <cell r="L209">
            <v>0</v>
          </cell>
          <cell r="M209">
            <v>1000</v>
          </cell>
          <cell r="N209">
            <v>1000</v>
          </cell>
          <cell r="P209">
            <v>0</v>
          </cell>
        </row>
        <row r="210">
          <cell r="H210" t="str">
            <v>K Abhishek Kumar</v>
          </cell>
          <cell r="I210" t="str">
            <v/>
          </cell>
          <cell r="J210">
            <v>0</v>
          </cell>
          <cell r="K210">
            <v>0</v>
          </cell>
          <cell r="L210">
            <v>0</v>
          </cell>
          <cell r="M210">
            <v>1000</v>
          </cell>
          <cell r="N210">
            <v>1000</v>
          </cell>
          <cell r="P210">
            <v>0</v>
          </cell>
        </row>
        <row r="211">
          <cell r="H211" t="str">
            <v>Akshat Palod</v>
          </cell>
          <cell r="I211" t="str">
            <v/>
          </cell>
          <cell r="J211">
            <v>0</v>
          </cell>
          <cell r="K211">
            <v>0</v>
          </cell>
          <cell r="L211">
            <v>0</v>
          </cell>
          <cell r="M211">
            <v>2000</v>
          </cell>
          <cell r="N211">
            <v>2000</v>
          </cell>
          <cell r="P211">
            <v>0</v>
          </cell>
        </row>
        <row r="212">
          <cell r="H212" t="str">
            <v>John Avinash Sirigiri</v>
          </cell>
          <cell r="I212" t="str">
            <v/>
          </cell>
          <cell r="J212">
            <v>0</v>
          </cell>
          <cell r="K212">
            <v>0</v>
          </cell>
          <cell r="L212">
            <v>0</v>
          </cell>
          <cell r="M212">
            <v>3000</v>
          </cell>
          <cell r="N212">
            <v>3000</v>
          </cell>
          <cell r="P212">
            <v>0</v>
          </cell>
        </row>
        <row r="213">
          <cell r="H213" t="str">
            <v>Yadav Medicose</v>
          </cell>
          <cell r="I213" t="str">
            <v/>
          </cell>
          <cell r="J213">
            <v>0</v>
          </cell>
          <cell r="K213">
            <v>0</v>
          </cell>
          <cell r="L213">
            <v>0</v>
          </cell>
          <cell r="M213">
            <v>116317</v>
          </cell>
          <cell r="N213">
            <v>139921</v>
          </cell>
          <cell r="O213" t="str">
            <v>Cr</v>
          </cell>
          <cell r="P213">
            <v>-23604</v>
          </cell>
        </row>
        <row r="214">
          <cell r="H214" t="str">
            <v>Aman Hardware &amp; Bearing Store</v>
          </cell>
          <cell r="I214" t="str">
            <v/>
          </cell>
          <cell r="J214">
            <v>0</v>
          </cell>
          <cell r="K214">
            <v>0</v>
          </cell>
          <cell r="L214">
            <v>0</v>
          </cell>
          <cell r="M214">
            <v>23046</v>
          </cell>
          <cell r="N214">
            <v>33427</v>
          </cell>
          <cell r="O214" t="str">
            <v>Cr</v>
          </cell>
          <cell r="P214">
            <v>-10381</v>
          </cell>
        </row>
        <row r="215">
          <cell r="H215" t="str">
            <v>Kpmg Assurance And Consulting Services Llp</v>
          </cell>
          <cell r="I215" t="str">
            <v/>
          </cell>
          <cell r="J215">
            <v>0</v>
          </cell>
          <cell r="K215">
            <v>0</v>
          </cell>
          <cell r="L215">
            <v>0</v>
          </cell>
          <cell r="M215">
            <v>222480</v>
          </cell>
          <cell r="N215">
            <v>1134648</v>
          </cell>
          <cell r="O215" t="str">
            <v>Cr</v>
          </cell>
          <cell r="P215">
            <v>-912168</v>
          </cell>
        </row>
        <row r="216">
          <cell r="H216" t="str">
            <v>Taxcon India Pvt Ltd</v>
          </cell>
          <cell r="I216" t="str">
            <v/>
          </cell>
          <cell r="J216">
            <v>0</v>
          </cell>
          <cell r="K216">
            <v>0</v>
          </cell>
          <cell r="L216">
            <v>0</v>
          </cell>
          <cell r="M216">
            <v>162400</v>
          </cell>
          <cell r="N216">
            <v>208800</v>
          </cell>
          <cell r="O216" t="str">
            <v>Cr</v>
          </cell>
          <cell r="P216">
            <v>-46400</v>
          </cell>
        </row>
        <row r="217">
          <cell r="H217" t="str">
            <v>Vr Add Agency</v>
          </cell>
          <cell r="I217" t="str">
            <v/>
          </cell>
          <cell r="J217">
            <v>0</v>
          </cell>
          <cell r="K217">
            <v>0</v>
          </cell>
          <cell r="L217">
            <v>0</v>
          </cell>
          <cell r="M217">
            <v>6265</v>
          </cell>
          <cell r="N217">
            <v>8153</v>
          </cell>
          <cell r="O217" t="str">
            <v>Cr</v>
          </cell>
          <cell r="P217">
            <v>-1888</v>
          </cell>
        </row>
        <row r="218">
          <cell r="H218" t="str">
            <v>Daisy Chauhan</v>
          </cell>
          <cell r="I218" t="str">
            <v/>
          </cell>
          <cell r="J218">
            <v>0</v>
          </cell>
          <cell r="K218">
            <v>0</v>
          </cell>
          <cell r="L218">
            <v>0</v>
          </cell>
          <cell r="M218">
            <v>45000</v>
          </cell>
          <cell r="N218">
            <v>45000</v>
          </cell>
          <cell r="P218">
            <v>0</v>
          </cell>
        </row>
        <row r="219">
          <cell r="H219" t="str">
            <v>Shelly Singhal</v>
          </cell>
          <cell r="I219" t="str">
            <v/>
          </cell>
          <cell r="J219">
            <v>0</v>
          </cell>
          <cell r="K219">
            <v>0</v>
          </cell>
          <cell r="L219">
            <v>0</v>
          </cell>
          <cell r="M219">
            <v>5000</v>
          </cell>
          <cell r="N219">
            <v>5000</v>
          </cell>
          <cell r="P219">
            <v>0</v>
          </cell>
        </row>
        <row r="220">
          <cell r="H220" t="str">
            <v>Denka Corporation</v>
          </cell>
          <cell r="I220" t="str">
            <v/>
          </cell>
          <cell r="J220">
            <v>0</v>
          </cell>
          <cell r="K220">
            <v>0</v>
          </cell>
          <cell r="L220">
            <v>0</v>
          </cell>
          <cell r="M220">
            <v>203009</v>
          </cell>
          <cell r="N220">
            <v>203009</v>
          </cell>
          <cell r="P220">
            <v>0</v>
          </cell>
        </row>
        <row r="221">
          <cell r="H221" t="str">
            <v>Vikhyathmedia</v>
          </cell>
          <cell r="I221" t="str">
            <v/>
          </cell>
          <cell r="J221">
            <v>0</v>
          </cell>
          <cell r="K221">
            <v>0</v>
          </cell>
          <cell r="L221">
            <v>0</v>
          </cell>
          <cell r="M221">
            <v>31360</v>
          </cell>
          <cell r="N221">
            <v>31360</v>
          </cell>
          <cell r="P221">
            <v>0</v>
          </cell>
        </row>
        <row r="222">
          <cell r="H222" t="str">
            <v>Naseem Book Binding House</v>
          </cell>
          <cell r="I222" t="str">
            <v/>
          </cell>
          <cell r="J222">
            <v>0</v>
          </cell>
          <cell r="K222">
            <v>0</v>
          </cell>
          <cell r="L222">
            <v>0</v>
          </cell>
          <cell r="M222">
            <v>29308</v>
          </cell>
          <cell r="N222">
            <v>29308</v>
          </cell>
          <cell r="P222">
            <v>0</v>
          </cell>
        </row>
        <row r="223">
          <cell r="H223" t="str">
            <v>Kalp</v>
          </cell>
          <cell r="I223" t="str">
            <v/>
          </cell>
          <cell r="J223">
            <v>0</v>
          </cell>
          <cell r="K223">
            <v>0</v>
          </cell>
          <cell r="L223">
            <v>0</v>
          </cell>
          <cell r="M223">
            <v>500</v>
          </cell>
          <cell r="N223">
            <v>500</v>
          </cell>
          <cell r="P223">
            <v>0</v>
          </cell>
        </row>
        <row r="224">
          <cell r="H224" t="str">
            <v>Anushree Gupta</v>
          </cell>
          <cell r="I224" t="str">
            <v/>
          </cell>
          <cell r="J224">
            <v>0</v>
          </cell>
          <cell r="K224">
            <v>0</v>
          </cell>
          <cell r="L224">
            <v>0</v>
          </cell>
          <cell r="M224">
            <v>1000</v>
          </cell>
          <cell r="N224">
            <v>1000</v>
          </cell>
          <cell r="P224">
            <v>0</v>
          </cell>
        </row>
        <row r="225">
          <cell r="H225" t="str">
            <v>Rahul Gaur</v>
          </cell>
          <cell r="I225" t="str">
            <v/>
          </cell>
          <cell r="J225">
            <v>0</v>
          </cell>
          <cell r="K225">
            <v>0</v>
          </cell>
          <cell r="L225">
            <v>0</v>
          </cell>
          <cell r="M225">
            <v>500</v>
          </cell>
          <cell r="N225">
            <v>500</v>
          </cell>
          <cell r="P225">
            <v>0</v>
          </cell>
        </row>
        <row r="226">
          <cell r="H226" t="str">
            <v>Chaudhary Engg Works</v>
          </cell>
          <cell r="I226" t="str">
            <v/>
          </cell>
          <cell r="J226">
            <v>0</v>
          </cell>
          <cell r="K226">
            <v>0</v>
          </cell>
          <cell r="L226">
            <v>0</v>
          </cell>
          <cell r="M226">
            <v>12390</v>
          </cell>
          <cell r="N226">
            <v>14160</v>
          </cell>
          <cell r="O226" t="str">
            <v>Cr</v>
          </cell>
          <cell r="P226">
            <v>-1770</v>
          </cell>
        </row>
        <row r="227">
          <cell r="H227" t="str">
            <v>Gunjan Sachdeva</v>
          </cell>
          <cell r="I227" t="str">
            <v/>
          </cell>
          <cell r="J227">
            <v>0</v>
          </cell>
          <cell r="K227">
            <v>0</v>
          </cell>
          <cell r="L227">
            <v>0</v>
          </cell>
          <cell r="M227">
            <v>43200</v>
          </cell>
          <cell r="N227">
            <v>43200</v>
          </cell>
          <cell r="P227">
            <v>0</v>
          </cell>
        </row>
        <row r="228">
          <cell r="H228" t="str">
            <v>Jk Water Technology</v>
          </cell>
          <cell r="I228" t="str">
            <v/>
          </cell>
          <cell r="J228">
            <v>0</v>
          </cell>
          <cell r="K228">
            <v>0</v>
          </cell>
          <cell r="L228">
            <v>0</v>
          </cell>
          <cell r="M228">
            <v>2475</v>
          </cell>
          <cell r="N228">
            <v>2475</v>
          </cell>
          <cell r="P228">
            <v>0</v>
          </cell>
        </row>
        <row r="229">
          <cell r="H229" t="str">
            <v>Myjen Ai Pvt Ltd</v>
          </cell>
          <cell r="I229" t="str">
            <v/>
          </cell>
          <cell r="J229">
            <v>0</v>
          </cell>
          <cell r="K229">
            <v>0</v>
          </cell>
          <cell r="L229">
            <v>0</v>
          </cell>
          <cell r="M229">
            <v>54371</v>
          </cell>
          <cell r="N229">
            <v>237456</v>
          </cell>
          <cell r="O229" t="str">
            <v>Cr</v>
          </cell>
          <cell r="P229">
            <v>-183085</v>
          </cell>
        </row>
        <row r="230">
          <cell r="H230" t="str">
            <v>Gaddam Vijaya Prakash</v>
          </cell>
          <cell r="I230" t="str">
            <v/>
          </cell>
          <cell r="J230">
            <v>0</v>
          </cell>
          <cell r="K230">
            <v>0</v>
          </cell>
          <cell r="L230">
            <v>0</v>
          </cell>
          <cell r="M230">
            <v>5000</v>
          </cell>
          <cell r="N230">
            <v>5000</v>
          </cell>
          <cell r="P230">
            <v>0</v>
          </cell>
        </row>
        <row r="231">
          <cell r="H231" t="str">
            <v>Dinakar Kanjilal</v>
          </cell>
          <cell r="I231" t="str">
            <v/>
          </cell>
          <cell r="J231">
            <v>0</v>
          </cell>
          <cell r="K231">
            <v>0</v>
          </cell>
          <cell r="L231">
            <v>0</v>
          </cell>
          <cell r="M231">
            <v>10000</v>
          </cell>
          <cell r="N231">
            <v>10000</v>
          </cell>
          <cell r="P231">
            <v>0</v>
          </cell>
        </row>
        <row r="232">
          <cell r="H232" t="str">
            <v>Anuradha Gandhi</v>
          </cell>
          <cell r="I232" t="str">
            <v/>
          </cell>
          <cell r="J232">
            <v>0</v>
          </cell>
          <cell r="K232">
            <v>0</v>
          </cell>
          <cell r="L232">
            <v>0</v>
          </cell>
          <cell r="M232">
            <v>24060</v>
          </cell>
          <cell r="N232">
            <v>24060</v>
          </cell>
          <cell r="P232">
            <v>0</v>
          </cell>
        </row>
        <row r="233">
          <cell r="H233" t="str">
            <v>Prabodh Malhotra</v>
          </cell>
          <cell r="I233" t="str">
            <v/>
          </cell>
          <cell r="J233">
            <v>0</v>
          </cell>
          <cell r="K233">
            <v>0</v>
          </cell>
          <cell r="L233">
            <v>0</v>
          </cell>
          <cell r="M233">
            <v>18000</v>
          </cell>
          <cell r="N233">
            <v>18000</v>
          </cell>
          <cell r="P233">
            <v>0</v>
          </cell>
        </row>
        <row r="234">
          <cell r="H234" t="str">
            <v>Bhavya Kohli</v>
          </cell>
          <cell r="I234" t="str">
            <v/>
          </cell>
          <cell r="J234">
            <v>0</v>
          </cell>
          <cell r="K234">
            <v>0</v>
          </cell>
          <cell r="L234">
            <v>0</v>
          </cell>
          <cell r="M234">
            <v>1500</v>
          </cell>
          <cell r="N234">
            <v>1500</v>
          </cell>
          <cell r="P234">
            <v>0</v>
          </cell>
        </row>
        <row r="235">
          <cell r="H235" t="str">
            <v>Nishita Namdeo</v>
          </cell>
          <cell r="I235" t="str">
            <v/>
          </cell>
          <cell r="J235">
            <v>0</v>
          </cell>
          <cell r="K235">
            <v>0</v>
          </cell>
          <cell r="L235">
            <v>0</v>
          </cell>
          <cell r="M235">
            <v>1000</v>
          </cell>
          <cell r="N235">
            <v>1000</v>
          </cell>
          <cell r="P235">
            <v>0</v>
          </cell>
        </row>
        <row r="236">
          <cell r="H236" t="str">
            <v>Veronika Sehrawatt</v>
          </cell>
          <cell r="I236" t="str">
            <v/>
          </cell>
          <cell r="J236">
            <v>0</v>
          </cell>
          <cell r="K236">
            <v>0</v>
          </cell>
          <cell r="L236">
            <v>0</v>
          </cell>
          <cell r="M236">
            <v>2200</v>
          </cell>
          <cell r="N236">
            <v>2200</v>
          </cell>
          <cell r="P236">
            <v>0</v>
          </cell>
        </row>
        <row r="237">
          <cell r="H237" t="str">
            <v>Lakshay Agarwal</v>
          </cell>
          <cell r="I237" t="str">
            <v/>
          </cell>
          <cell r="J237">
            <v>0</v>
          </cell>
          <cell r="K237">
            <v>0</v>
          </cell>
          <cell r="L237">
            <v>0</v>
          </cell>
          <cell r="M237">
            <v>10000</v>
          </cell>
          <cell r="N237">
            <v>10000</v>
          </cell>
          <cell r="P237">
            <v>0</v>
          </cell>
        </row>
        <row r="238">
          <cell r="H238" t="str">
            <v>Sukriti Sachar</v>
          </cell>
          <cell r="I238" t="str">
            <v/>
          </cell>
          <cell r="J238">
            <v>0</v>
          </cell>
          <cell r="K238">
            <v>0</v>
          </cell>
          <cell r="L238">
            <v>0</v>
          </cell>
          <cell r="M238">
            <v>18000</v>
          </cell>
          <cell r="N238">
            <v>18000</v>
          </cell>
          <cell r="P238">
            <v>0</v>
          </cell>
        </row>
        <row r="239">
          <cell r="H239" t="str">
            <v>Evelet Sequeira</v>
          </cell>
          <cell r="I239" t="str">
            <v/>
          </cell>
          <cell r="J239">
            <v>0</v>
          </cell>
          <cell r="K239">
            <v>0</v>
          </cell>
          <cell r="L239">
            <v>0</v>
          </cell>
          <cell r="M239">
            <v>13500</v>
          </cell>
          <cell r="N239">
            <v>13500</v>
          </cell>
          <cell r="P239">
            <v>0</v>
          </cell>
        </row>
        <row r="240">
          <cell r="H240" t="str">
            <v>Akshay Toshniwal</v>
          </cell>
          <cell r="I240" t="str">
            <v/>
          </cell>
          <cell r="J240">
            <v>0</v>
          </cell>
          <cell r="K240">
            <v>0</v>
          </cell>
          <cell r="L240">
            <v>0</v>
          </cell>
          <cell r="M240">
            <v>54000</v>
          </cell>
          <cell r="N240">
            <v>54000</v>
          </cell>
          <cell r="P240">
            <v>0</v>
          </cell>
        </row>
        <row r="241">
          <cell r="H241" t="str">
            <v>Amarnath Mitra</v>
          </cell>
          <cell r="I241" t="str">
            <v/>
          </cell>
          <cell r="J241">
            <v>0</v>
          </cell>
          <cell r="K241">
            <v>0</v>
          </cell>
          <cell r="L241">
            <v>0</v>
          </cell>
          <cell r="M241">
            <v>12150</v>
          </cell>
          <cell r="N241">
            <v>12150</v>
          </cell>
          <cell r="P241">
            <v>0</v>
          </cell>
        </row>
        <row r="242">
          <cell r="H242" t="str">
            <v>Aon Consulting Private Limited</v>
          </cell>
          <cell r="I242" t="str">
            <v/>
          </cell>
          <cell r="J242">
            <v>0</v>
          </cell>
          <cell r="K242">
            <v>0</v>
          </cell>
          <cell r="L242">
            <v>0</v>
          </cell>
          <cell r="M242">
            <v>268985</v>
          </cell>
          <cell r="N242">
            <v>268985</v>
          </cell>
          <cell r="P242">
            <v>0</v>
          </cell>
        </row>
        <row r="243">
          <cell r="H243" t="str">
            <v>Vishavjeet Chaudhary</v>
          </cell>
          <cell r="I243" t="str">
            <v/>
          </cell>
          <cell r="J243">
            <v>0</v>
          </cell>
          <cell r="K243">
            <v>0</v>
          </cell>
          <cell r="L243">
            <v>0</v>
          </cell>
          <cell r="M243">
            <v>86400</v>
          </cell>
          <cell r="N243">
            <v>86400</v>
          </cell>
          <cell r="P243">
            <v>0</v>
          </cell>
        </row>
        <row r="244">
          <cell r="H244" t="str">
            <v>Digigrad Pvt Ltd</v>
          </cell>
          <cell r="I244" t="str">
            <v/>
          </cell>
          <cell r="J244">
            <v>0</v>
          </cell>
          <cell r="K244">
            <v>0</v>
          </cell>
          <cell r="L244">
            <v>0</v>
          </cell>
          <cell r="M244">
            <v>399600</v>
          </cell>
          <cell r="N244">
            <v>399600</v>
          </cell>
          <cell r="P244">
            <v>0</v>
          </cell>
        </row>
        <row r="245">
          <cell r="H245" t="str">
            <v>Sanjot Pethe</v>
          </cell>
          <cell r="I245" t="str">
            <v/>
          </cell>
          <cell r="J245">
            <v>0</v>
          </cell>
          <cell r="K245">
            <v>0</v>
          </cell>
          <cell r="L245">
            <v>0</v>
          </cell>
          <cell r="M245">
            <v>16200</v>
          </cell>
          <cell r="N245">
            <v>16200</v>
          </cell>
          <cell r="P245">
            <v>0</v>
          </cell>
        </row>
        <row r="246">
          <cell r="H246" t="str">
            <v>Mridul Goyal</v>
          </cell>
          <cell r="I246" t="str">
            <v/>
          </cell>
          <cell r="J246">
            <v>0</v>
          </cell>
          <cell r="K246">
            <v>0</v>
          </cell>
          <cell r="L246">
            <v>0</v>
          </cell>
          <cell r="M246">
            <v>200</v>
          </cell>
          <cell r="N246">
            <v>200</v>
          </cell>
          <cell r="P246">
            <v>0</v>
          </cell>
        </row>
        <row r="247">
          <cell r="H247" t="str">
            <v>Ekansh Sharma</v>
          </cell>
          <cell r="I247" t="str">
            <v/>
          </cell>
          <cell r="J247">
            <v>0</v>
          </cell>
          <cell r="K247">
            <v>0</v>
          </cell>
          <cell r="L247">
            <v>0</v>
          </cell>
          <cell r="M247">
            <v>300</v>
          </cell>
          <cell r="N247">
            <v>300</v>
          </cell>
          <cell r="P247">
            <v>0</v>
          </cell>
        </row>
        <row r="248">
          <cell r="H248" t="str">
            <v>Zeeshan Arif</v>
          </cell>
          <cell r="I248" t="str">
            <v/>
          </cell>
          <cell r="J248">
            <v>0</v>
          </cell>
          <cell r="K248">
            <v>0</v>
          </cell>
          <cell r="L248">
            <v>0</v>
          </cell>
          <cell r="M248">
            <v>1500</v>
          </cell>
          <cell r="N248">
            <v>1500</v>
          </cell>
          <cell r="P248">
            <v>0</v>
          </cell>
        </row>
        <row r="249">
          <cell r="H249" t="str">
            <v>Zvc India Pvt Ltd (zoom)</v>
          </cell>
          <cell r="I249" t="str">
            <v/>
          </cell>
          <cell r="J249">
            <v>0</v>
          </cell>
          <cell r="K249">
            <v>0</v>
          </cell>
          <cell r="L249">
            <v>0</v>
          </cell>
          <cell r="M249">
            <v>15576</v>
          </cell>
          <cell r="N249">
            <v>15576</v>
          </cell>
          <cell r="P249">
            <v>0</v>
          </cell>
        </row>
        <row r="250">
          <cell r="H250" t="str">
            <v>N G Interior And Traders</v>
          </cell>
          <cell r="I250" t="str">
            <v/>
          </cell>
          <cell r="J250">
            <v>0</v>
          </cell>
          <cell r="K250">
            <v>0</v>
          </cell>
          <cell r="L250">
            <v>0</v>
          </cell>
          <cell r="M250">
            <v>58266</v>
          </cell>
          <cell r="N250">
            <v>58266</v>
          </cell>
          <cell r="P250">
            <v>0</v>
          </cell>
        </row>
        <row r="251">
          <cell r="H251" t="str">
            <v>Patola Anudeep Reddy</v>
          </cell>
          <cell r="I251" t="str">
            <v/>
          </cell>
          <cell r="J251">
            <v>0</v>
          </cell>
          <cell r="K251">
            <v>0</v>
          </cell>
          <cell r="L251">
            <v>0</v>
          </cell>
          <cell r="M251">
            <v>300</v>
          </cell>
          <cell r="N251">
            <v>300</v>
          </cell>
          <cell r="P251">
            <v>0</v>
          </cell>
        </row>
        <row r="252">
          <cell r="H252" t="str">
            <v>Bhaskarvivek Agarwal</v>
          </cell>
          <cell r="I252" t="str">
            <v/>
          </cell>
          <cell r="J252">
            <v>0</v>
          </cell>
          <cell r="K252">
            <v>0</v>
          </cell>
          <cell r="L252">
            <v>0</v>
          </cell>
          <cell r="M252">
            <v>300</v>
          </cell>
          <cell r="N252">
            <v>300</v>
          </cell>
          <cell r="P252">
            <v>0</v>
          </cell>
        </row>
        <row r="253">
          <cell r="H253" t="str">
            <v>Tanishq Bhatt</v>
          </cell>
          <cell r="I253" t="str">
            <v/>
          </cell>
          <cell r="J253">
            <v>0</v>
          </cell>
          <cell r="K253">
            <v>0</v>
          </cell>
          <cell r="L253">
            <v>0</v>
          </cell>
          <cell r="M253">
            <v>1500</v>
          </cell>
          <cell r="N253">
            <v>1500</v>
          </cell>
          <cell r="P253">
            <v>0</v>
          </cell>
        </row>
        <row r="254">
          <cell r="H254" t="str">
            <v>Anmol Jhamb</v>
          </cell>
          <cell r="I254" t="str">
            <v/>
          </cell>
          <cell r="J254">
            <v>0</v>
          </cell>
          <cell r="K254">
            <v>0</v>
          </cell>
          <cell r="L254">
            <v>0</v>
          </cell>
          <cell r="M254">
            <v>1000</v>
          </cell>
          <cell r="N254">
            <v>1000</v>
          </cell>
          <cell r="P254">
            <v>0</v>
          </cell>
        </row>
        <row r="255">
          <cell r="H255" t="str">
            <v>Navneet Kaur</v>
          </cell>
          <cell r="I255" t="str">
            <v/>
          </cell>
          <cell r="J255">
            <v>0</v>
          </cell>
          <cell r="K255">
            <v>0</v>
          </cell>
          <cell r="L255">
            <v>0</v>
          </cell>
          <cell r="M255">
            <v>7723</v>
          </cell>
          <cell r="N255">
            <v>9457</v>
          </cell>
          <cell r="O255" t="str">
            <v>Cr</v>
          </cell>
          <cell r="P255">
            <v>-1734</v>
          </cell>
        </row>
        <row r="256">
          <cell r="H256" t="str">
            <v>Muskan Hotel &amp; Catters</v>
          </cell>
          <cell r="I256" t="str">
            <v/>
          </cell>
          <cell r="J256">
            <v>0</v>
          </cell>
          <cell r="K256">
            <v>0</v>
          </cell>
          <cell r="L256">
            <v>0</v>
          </cell>
          <cell r="M256">
            <v>47220</v>
          </cell>
          <cell r="N256">
            <v>47220</v>
          </cell>
          <cell r="P256">
            <v>0</v>
          </cell>
        </row>
        <row r="257">
          <cell r="H257" t="str">
            <v>Hennell Divine Collections Pvt Ltd</v>
          </cell>
          <cell r="I257" t="str">
            <v/>
          </cell>
          <cell r="J257">
            <v>0</v>
          </cell>
          <cell r="K257">
            <v>0</v>
          </cell>
          <cell r="L257">
            <v>0</v>
          </cell>
          <cell r="M257">
            <v>12800</v>
          </cell>
          <cell r="N257">
            <v>12800</v>
          </cell>
          <cell r="P257">
            <v>0</v>
          </cell>
        </row>
        <row r="258">
          <cell r="H258" t="str">
            <v>Diksha Academy Llp</v>
          </cell>
          <cell r="I258" t="str">
            <v/>
          </cell>
          <cell r="J258">
            <v>0</v>
          </cell>
          <cell r="K258">
            <v>0</v>
          </cell>
          <cell r="L258">
            <v>0</v>
          </cell>
          <cell r="M258">
            <v>720000</v>
          </cell>
          <cell r="N258">
            <v>810000</v>
          </cell>
          <cell r="O258" t="str">
            <v>Cr</v>
          </cell>
          <cell r="P258">
            <v>-90000</v>
          </cell>
        </row>
        <row r="259">
          <cell r="H259" t="str">
            <v>Kotni Yanisha</v>
          </cell>
          <cell r="I259" t="str">
            <v/>
          </cell>
          <cell r="J259">
            <v>0</v>
          </cell>
          <cell r="K259">
            <v>0</v>
          </cell>
          <cell r="L259">
            <v>0</v>
          </cell>
          <cell r="M259">
            <v>250</v>
          </cell>
          <cell r="N259">
            <v>250</v>
          </cell>
          <cell r="P259">
            <v>0</v>
          </cell>
        </row>
        <row r="260">
          <cell r="H260" t="str">
            <v>Zell Education Pvt Ltd</v>
          </cell>
          <cell r="I260" t="str">
            <v/>
          </cell>
          <cell r="J260">
            <v>0</v>
          </cell>
          <cell r="K260">
            <v>0</v>
          </cell>
          <cell r="L260">
            <v>0</v>
          </cell>
          <cell r="M260">
            <v>288684</v>
          </cell>
          <cell r="N260">
            <v>604098</v>
          </cell>
          <cell r="O260" t="str">
            <v>Cr</v>
          </cell>
          <cell r="P260">
            <v>-315414</v>
          </cell>
        </row>
        <row r="261">
          <cell r="H261" t="str">
            <v>Abhay Pratap Raghuvanshi</v>
          </cell>
          <cell r="I261" t="str">
            <v/>
          </cell>
          <cell r="J261">
            <v>0</v>
          </cell>
          <cell r="K261">
            <v>0</v>
          </cell>
          <cell r="L261">
            <v>0</v>
          </cell>
          <cell r="M261">
            <v>62100</v>
          </cell>
          <cell r="N261">
            <v>62100</v>
          </cell>
          <cell r="P261">
            <v>0</v>
          </cell>
        </row>
        <row r="262">
          <cell r="H262" t="str">
            <v>Bishal Neogi</v>
          </cell>
          <cell r="I262" t="str">
            <v/>
          </cell>
          <cell r="J262">
            <v>0</v>
          </cell>
          <cell r="K262">
            <v>0</v>
          </cell>
          <cell r="L262">
            <v>0</v>
          </cell>
          <cell r="M262">
            <v>50625</v>
          </cell>
          <cell r="N262">
            <v>50625</v>
          </cell>
          <cell r="P262">
            <v>0</v>
          </cell>
        </row>
        <row r="263">
          <cell r="H263" t="str">
            <v>Rahul Saraf</v>
          </cell>
          <cell r="I263" t="str">
            <v/>
          </cell>
          <cell r="J263">
            <v>0</v>
          </cell>
          <cell r="K263">
            <v>0</v>
          </cell>
          <cell r="L263">
            <v>0</v>
          </cell>
          <cell r="M263">
            <v>1100</v>
          </cell>
          <cell r="N263">
            <v>1100</v>
          </cell>
          <cell r="P263">
            <v>0</v>
          </cell>
        </row>
        <row r="264">
          <cell r="H264" t="str">
            <v>Muskan Yadav</v>
          </cell>
          <cell r="I264" t="str">
            <v/>
          </cell>
          <cell r="J264">
            <v>0</v>
          </cell>
          <cell r="K264">
            <v>0</v>
          </cell>
          <cell r="L264">
            <v>0</v>
          </cell>
          <cell r="M264">
            <v>2100</v>
          </cell>
          <cell r="N264">
            <v>2100</v>
          </cell>
          <cell r="P264">
            <v>0</v>
          </cell>
        </row>
        <row r="265">
          <cell r="H265" t="str">
            <v>Shiv Hari Global</v>
          </cell>
          <cell r="I265" t="str">
            <v/>
          </cell>
          <cell r="J265">
            <v>0</v>
          </cell>
          <cell r="K265">
            <v>0</v>
          </cell>
          <cell r="L265">
            <v>0</v>
          </cell>
          <cell r="M265">
            <v>70000</v>
          </cell>
          <cell r="N265">
            <v>70000</v>
          </cell>
          <cell r="P265">
            <v>0</v>
          </cell>
        </row>
        <row r="266">
          <cell r="H266" t="str">
            <v>Js Enterprises</v>
          </cell>
          <cell r="I266" t="str">
            <v/>
          </cell>
          <cell r="J266">
            <v>0</v>
          </cell>
          <cell r="K266">
            <v>0</v>
          </cell>
          <cell r="L266">
            <v>0</v>
          </cell>
          <cell r="M266">
            <v>71943</v>
          </cell>
          <cell r="N266">
            <v>81676</v>
          </cell>
          <cell r="O266" t="str">
            <v>Cr</v>
          </cell>
          <cell r="P266">
            <v>-9733</v>
          </cell>
        </row>
        <row r="267">
          <cell r="H267" t="str">
            <v>Swastik Traders</v>
          </cell>
          <cell r="I267" t="str">
            <v/>
          </cell>
          <cell r="J267">
            <v>0</v>
          </cell>
          <cell r="K267">
            <v>0</v>
          </cell>
          <cell r="L267">
            <v>0</v>
          </cell>
          <cell r="M267">
            <v>59423</v>
          </cell>
          <cell r="N267">
            <v>59423</v>
          </cell>
          <cell r="P267">
            <v>0</v>
          </cell>
        </row>
        <row r="268">
          <cell r="H268" t="str">
            <v>Tata Teleservices Ltd</v>
          </cell>
          <cell r="I268" t="str">
            <v/>
          </cell>
          <cell r="J268">
            <v>0</v>
          </cell>
          <cell r="K268">
            <v>0</v>
          </cell>
          <cell r="L268">
            <v>0</v>
          </cell>
          <cell r="M268">
            <v>370884</v>
          </cell>
          <cell r="N268">
            <v>307018</v>
          </cell>
          <cell r="O268" t="str">
            <v>Dr</v>
          </cell>
          <cell r="P268">
            <v>63866</v>
          </cell>
        </row>
        <row r="269">
          <cell r="H269" t="str">
            <v>Maroof Raza Associates Private Limited</v>
          </cell>
          <cell r="I269" t="str">
            <v/>
          </cell>
          <cell r="J269">
            <v>0</v>
          </cell>
          <cell r="K269">
            <v>0</v>
          </cell>
          <cell r="L269">
            <v>0</v>
          </cell>
          <cell r="M269">
            <v>18000</v>
          </cell>
          <cell r="N269">
            <v>18000</v>
          </cell>
          <cell r="P269">
            <v>0</v>
          </cell>
        </row>
        <row r="270">
          <cell r="H270" t="str">
            <v>Jai Timber &amp; Plywood Co.</v>
          </cell>
          <cell r="I270" t="str">
            <v/>
          </cell>
          <cell r="J270">
            <v>0</v>
          </cell>
          <cell r="K270">
            <v>0</v>
          </cell>
          <cell r="L270">
            <v>0</v>
          </cell>
          <cell r="M270">
            <v>54805</v>
          </cell>
          <cell r="N270">
            <v>54805</v>
          </cell>
          <cell r="P270">
            <v>0</v>
          </cell>
        </row>
        <row r="271">
          <cell r="H271" t="str">
            <v>Prakul Kukreti</v>
          </cell>
          <cell r="I271" t="str">
            <v/>
          </cell>
          <cell r="J271">
            <v>0</v>
          </cell>
          <cell r="K271">
            <v>0</v>
          </cell>
          <cell r="L271">
            <v>0</v>
          </cell>
          <cell r="M271">
            <v>500</v>
          </cell>
          <cell r="N271">
            <v>500</v>
          </cell>
          <cell r="P271">
            <v>0</v>
          </cell>
        </row>
        <row r="272">
          <cell r="H272" t="str">
            <v>Gaurav Sood</v>
          </cell>
          <cell r="I272" t="str">
            <v/>
          </cell>
          <cell r="J272">
            <v>0</v>
          </cell>
          <cell r="K272">
            <v>0</v>
          </cell>
          <cell r="L272">
            <v>0</v>
          </cell>
          <cell r="M272">
            <v>68625</v>
          </cell>
          <cell r="N272">
            <v>68625</v>
          </cell>
          <cell r="P272">
            <v>0</v>
          </cell>
        </row>
        <row r="273">
          <cell r="H273" t="str">
            <v>Radhika Narayanan</v>
          </cell>
          <cell r="I273" t="str">
            <v/>
          </cell>
          <cell r="J273">
            <v>0</v>
          </cell>
          <cell r="K273">
            <v>0</v>
          </cell>
          <cell r="L273">
            <v>0</v>
          </cell>
          <cell r="M273">
            <v>135000</v>
          </cell>
          <cell r="N273">
            <v>135000</v>
          </cell>
          <cell r="P273">
            <v>0</v>
          </cell>
        </row>
        <row r="274">
          <cell r="H274" t="str">
            <v>Wall Street School Pvt. Ltd.</v>
          </cell>
          <cell r="I274" t="str">
            <v/>
          </cell>
          <cell r="J274">
            <v>0</v>
          </cell>
          <cell r="K274">
            <v>0</v>
          </cell>
          <cell r="L274">
            <v>0</v>
          </cell>
          <cell r="M274">
            <v>138240</v>
          </cell>
          <cell r="N274">
            <v>138240</v>
          </cell>
          <cell r="P274">
            <v>0</v>
          </cell>
        </row>
        <row r="275">
          <cell r="H275" t="str">
            <v>Devendra Pratap</v>
          </cell>
          <cell r="I275" t="str">
            <v/>
          </cell>
          <cell r="J275">
            <v>0</v>
          </cell>
          <cell r="K275">
            <v>0</v>
          </cell>
          <cell r="L275">
            <v>0</v>
          </cell>
          <cell r="M275">
            <v>500</v>
          </cell>
          <cell r="N275">
            <v>500</v>
          </cell>
          <cell r="P275">
            <v>0</v>
          </cell>
        </row>
        <row r="276">
          <cell r="H276" t="str">
            <v>Mihika Mukherjee</v>
          </cell>
          <cell r="I276" t="str">
            <v/>
          </cell>
          <cell r="J276">
            <v>0</v>
          </cell>
          <cell r="K276">
            <v>0</v>
          </cell>
          <cell r="L276">
            <v>0</v>
          </cell>
          <cell r="M276">
            <v>300</v>
          </cell>
          <cell r="N276">
            <v>300</v>
          </cell>
          <cell r="P276">
            <v>0</v>
          </cell>
        </row>
        <row r="277">
          <cell r="H277" t="str">
            <v>Ishaan Pandey</v>
          </cell>
          <cell r="I277" t="str">
            <v/>
          </cell>
          <cell r="J277">
            <v>0</v>
          </cell>
          <cell r="K277">
            <v>0</v>
          </cell>
          <cell r="L277">
            <v>0</v>
          </cell>
          <cell r="M277">
            <v>1000</v>
          </cell>
          <cell r="N277">
            <v>1000</v>
          </cell>
          <cell r="P277">
            <v>0</v>
          </cell>
        </row>
        <row r="278">
          <cell r="H278" t="str">
            <v>Mansi Singh</v>
          </cell>
          <cell r="I278" t="str">
            <v/>
          </cell>
          <cell r="J278">
            <v>0</v>
          </cell>
          <cell r="K278">
            <v>0</v>
          </cell>
          <cell r="L278">
            <v>0</v>
          </cell>
          <cell r="M278">
            <v>1900</v>
          </cell>
          <cell r="N278">
            <v>1900</v>
          </cell>
          <cell r="P278">
            <v>0</v>
          </cell>
        </row>
        <row r="279">
          <cell r="H279" t="str">
            <v>Crestra Communication (p) Ltd.</v>
          </cell>
          <cell r="I279" t="str">
            <v/>
          </cell>
          <cell r="J279">
            <v>0</v>
          </cell>
          <cell r="K279">
            <v>0</v>
          </cell>
          <cell r="L279">
            <v>0</v>
          </cell>
          <cell r="M279">
            <v>143492</v>
          </cell>
          <cell r="N279">
            <v>143492</v>
          </cell>
          <cell r="P279">
            <v>0</v>
          </cell>
        </row>
        <row r="280">
          <cell r="H280" t="str">
            <v>Neha Bharatie</v>
          </cell>
          <cell r="I280" t="str">
            <v/>
          </cell>
          <cell r="J280">
            <v>0</v>
          </cell>
          <cell r="K280">
            <v>0</v>
          </cell>
          <cell r="L280">
            <v>0</v>
          </cell>
          <cell r="M280">
            <v>79200</v>
          </cell>
          <cell r="N280">
            <v>79200</v>
          </cell>
          <cell r="P280">
            <v>0</v>
          </cell>
        </row>
        <row r="281">
          <cell r="H281" t="str">
            <v>Pragati Sureka</v>
          </cell>
          <cell r="I281" t="str">
            <v/>
          </cell>
          <cell r="J281">
            <v>0</v>
          </cell>
          <cell r="K281">
            <v>0</v>
          </cell>
          <cell r="L281">
            <v>0</v>
          </cell>
          <cell r="M281">
            <v>13500</v>
          </cell>
          <cell r="N281">
            <v>13500</v>
          </cell>
          <cell r="P281">
            <v>0</v>
          </cell>
        </row>
        <row r="282">
          <cell r="H282" t="str">
            <v>Yearbook Canvas Pvt. Ltd.</v>
          </cell>
          <cell r="I282" t="str">
            <v/>
          </cell>
          <cell r="J282">
            <v>0</v>
          </cell>
          <cell r="K282">
            <v>0</v>
          </cell>
          <cell r="L282">
            <v>0</v>
          </cell>
          <cell r="M282">
            <v>3150</v>
          </cell>
          <cell r="N282">
            <v>3150</v>
          </cell>
          <cell r="P282">
            <v>0</v>
          </cell>
        </row>
        <row r="283">
          <cell r="H283" t="str">
            <v>Pallavi Pandey</v>
          </cell>
          <cell r="I283" t="str">
            <v/>
          </cell>
          <cell r="J283">
            <v>0</v>
          </cell>
          <cell r="K283">
            <v>0</v>
          </cell>
          <cell r="L283">
            <v>0</v>
          </cell>
          <cell r="M283">
            <v>500</v>
          </cell>
          <cell r="N283">
            <v>500</v>
          </cell>
          <cell r="P283">
            <v>0</v>
          </cell>
        </row>
        <row r="284">
          <cell r="H284" t="str">
            <v>Kunal Malhotra</v>
          </cell>
          <cell r="I284" t="str">
            <v/>
          </cell>
          <cell r="J284">
            <v>0</v>
          </cell>
          <cell r="K284">
            <v>0</v>
          </cell>
          <cell r="L284">
            <v>0</v>
          </cell>
          <cell r="M284">
            <v>1000</v>
          </cell>
          <cell r="N284">
            <v>1000</v>
          </cell>
          <cell r="P284">
            <v>0</v>
          </cell>
        </row>
        <row r="285">
          <cell r="H285" t="str">
            <v>Mrinal Bhatt</v>
          </cell>
          <cell r="I285" t="str">
            <v/>
          </cell>
          <cell r="J285">
            <v>0</v>
          </cell>
          <cell r="K285">
            <v>0</v>
          </cell>
          <cell r="L285">
            <v>0</v>
          </cell>
          <cell r="M285">
            <v>1500</v>
          </cell>
          <cell r="N285">
            <v>1500</v>
          </cell>
          <cell r="P285">
            <v>0</v>
          </cell>
        </row>
        <row r="286">
          <cell r="H286" t="str">
            <v>Zainab</v>
          </cell>
          <cell r="I286" t="str">
            <v/>
          </cell>
          <cell r="J286">
            <v>0</v>
          </cell>
          <cell r="K286">
            <v>0</v>
          </cell>
          <cell r="L286">
            <v>0</v>
          </cell>
          <cell r="M286">
            <v>1600</v>
          </cell>
          <cell r="N286">
            <v>1600</v>
          </cell>
          <cell r="P286">
            <v>0</v>
          </cell>
        </row>
        <row r="287">
          <cell r="H287" t="str">
            <v>Abhishek Chaudhary</v>
          </cell>
          <cell r="I287" t="str">
            <v/>
          </cell>
          <cell r="J287">
            <v>0</v>
          </cell>
          <cell r="K287">
            <v>0</v>
          </cell>
          <cell r="L287">
            <v>0</v>
          </cell>
          <cell r="M287">
            <v>75</v>
          </cell>
          <cell r="N287">
            <v>200</v>
          </cell>
          <cell r="O287" t="str">
            <v>Cr</v>
          </cell>
          <cell r="P287">
            <v>-125</v>
          </cell>
        </row>
        <row r="288">
          <cell r="H288" t="str">
            <v>Shubhangi Mehta</v>
          </cell>
          <cell r="I288" t="str">
            <v/>
          </cell>
          <cell r="J288">
            <v>0</v>
          </cell>
          <cell r="K288">
            <v>0</v>
          </cell>
          <cell r="L288">
            <v>0</v>
          </cell>
          <cell r="M288">
            <v>50</v>
          </cell>
          <cell r="N288">
            <v>50</v>
          </cell>
          <cell r="P288">
            <v>0</v>
          </cell>
        </row>
        <row r="289">
          <cell r="H289" t="str">
            <v>Vishnu Tunuguntla</v>
          </cell>
          <cell r="I289" t="str">
            <v/>
          </cell>
          <cell r="J289">
            <v>0</v>
          </cell>
          <cell r="K289">
            <v>0</v>
          </cell>
          <cell r="L289">
            <v>0</v>
          </cell>
          <cell r="M289">
            <v>15000</v>
          </cell>
          <cell r="N289">
            <v>15000</v>
          </cell>
          <cell r="P289">
            <v>0</v>
          </cell>
        </row>
        <row r="290">
          <cell r="H290" t="str">
            <v>M.s. Santhanam</v>
          </cell>
          <cell r="I290" t="str">
            <v/>
          </cell>
          <cell r="J290">
            <v>0</v>
          </cell>
          <cell r="K290">
            <v>0</v>
          </cell>
          <cell r="L290">
            <v>0</v>
          </cell>
          <cell r="M290">
            <v>5000</v>
          </cell>
          <cell r="N290">
            <v>5000</v>
          </cell>
          <cell r="P290">
            <v>0</v>
          </cell>
        </row>
        <row r="291">
          <cell r="H291" t="str">
            <v>Shilpi Bhattacharya</v>
          </cell>
          <cell r="I291" t="str">
            <v/>
          </cell>
          <cell r="J291">
            <v>0</v>
          </cell>
          <cell r="K291">
            <v>0</v>
          </cell>
          <cell r="L291">
            <v>0</v>
          </cell>
          <cell r="M291">
            <v>5000</v>
          </cell>
          <cell r="N291">
            <v>5000</v>
          </cell>
          <cell r="P291">
            <v>0</v>
          </cell>
        </row>
        <row r="292">
          <cell r="H292" t="str">
            <v>Center For Monitoring Indian Economy Pvt Ltd</v>
          </cell>
          <cell r="I292" t="str">
            <v/>
          </cell>
          <cell r="J292">
            <v>0</v>
          </cell>
          <cell r="K292">
            <v>0</v>
          </cell>
          <cell r="L292">
            <v>0</v>
          </cell>
          <cell r="M292">
            <v>454630</v>
          </cell>
          <cell r="N292">
            <v>454630</v>
          </cell>
          <cell r="P292">
            <v>0</v>
          </cell>
        </row>
        <row r="293">
          <cell r="H293" t="str">
            <v>Rajat Agrawal</v>
          </cell>
          <cell r="I293" t="str">
            <v/>
          </cell>
          <cell r="J293">
            <v>0</v>
          </cell>
          <cell r="K293">
            <v>0</v>
          </cell>
          <cell r="L293">
            <v>0</v>
          </cell>
          <cell r="M293">
            <v>10000</v>
          </cell>
          <cell r="N293">
            <v>10000</v>
          </cell>
          <cell r="P293">
            <v>0</v>
          </cell>
        </row>
        <row r="294">
          <cell r="H294" t="str">
            <v>R.r. Learning Resources Pvt. Ltd.</v>
          </cell>
          <cell r="I294" t="str">
            <v/>
          </cell>
          <cell r="J294">
            <v>0</v>
          </cell>
          <cell r="K294">
            <v>0</v>
          </cell>
          <cell r="L294">
            <v>0</v>
          </cell>
          <cell r="M294">
            <v>113400</v>
          </cell>
          <cell r="N294">
            <v>329400</v>
          </cell>
          <cell r="O294" t="str">
            <v>Cr</v>
          </cell>
          <cell r="P294">
            <v>-216000</v>
          </cell>
        </row>
        <row r="295">
          <cell r="H295" t="str">
            <v>Sushila</v>
          </cell>
          <cell r="I295" t="str">
            <v/>
          </cell>
          <cell r="J295">
            <v>0</v>
          </cell>
          <cell r="K295">
            <v>0</v>
          </cell>
          <cell r="L295">
            <v>0</v>
          </cell>
          <cell r="M295">
            <v>2000</v>
          </cell>
          <cell r="N295">
            <v>2000</v>
          </cell>
          <cell r="P295">
            <v>0</v>
          </cell>
        </row>
        <row r="296">
          <cell r="H296" t="str">
            <v>Satya Pramod Jammy</v>
          </cell>
          <cell r="I296" t="str">
            <v/>
          </cell>
          <cell r="J296">
            <v>0</v>
          </cell>
          <cell r="K296">
            <v>0</v>
          </cell>
          <cell r="L296">
            <v>0</v>
          </cell>
          <cell r="M296">
            <v>2000</v>
          </cell>
          <cell r="N296">
            <v>2000</v>
          </cell>
          <cell r="P296">
            <v>0</v>
          </cell>
        </row>
        <row r="297">
          <cell r="H297" t="str">
            <v>Paras Ram</v>
          </cell>
          <cell r="I297" t="str">
            <v/>
          </cell>
          <cell r="J297">
            <v>0</v>
          </cell>
          <cell r="K297">
            <v>0</v>
          </cell>
          <cell r="L297">
            <v>0</v>
          </cell>
          <cell r="M297">
            <v>4000</v>
          </cell>
          <cell r="N297">
            <v>4000</v>
          </cell>
          <cell r="P297">
            <v>0</v>
          </cell>
        </row>
        <row r="298">
          <cell r="H298" t="str">
            <v>Neeraj Kumar</v>
          </cell>
          <cell r="I298" t="str">
            <v/>
          </cell>
          <cell r="J298">
            <v>0</v>
          </cell>
          <cell r="K298">
            <v>0</v>
          </cell>
          <cell r="L298">
            <v>0</v>
          </cell>
          <cell r="M298">
            <v>4000</v>
          </cell>
          <cell r="N298">
            <v>4000</v>
          </cell>
          <cell r="P298">
            <v>0</v>
          </cell>
        </row>
        <row r="299">
          <cell r="H299" t="str">
            <v>Kuldip Singh Sangwan</v>
          </cell>
          <cell r="I299" t="str">
            <v/>
          </cell>
          <cell r="J299">
            <v>0</v>
          </cell>
          <cell r="K299">
            <v>0</v>
          </cell>
          <cell r="L299">
            <v>0</v>
          </cell>
          <cell r="M299">
            <v>2000</v>
          </cell>
          <cell r="N299">
            <v>2000</v>
          </cell>
          <cell r="P299">
            <v>0</v>
          </cell>
        </row>
        <row r="300">
          <cell r="H300" t="str">
            <v>Jindagi Kumari</v>
          </cell>
          <cell r="I300" t="str">
            <v/>
          </cell>
          <cell r="J300">
            <v>0</v>
          </cell>
          <cell r="K300">
            <v>0</v>
          </cell>
          <cell r="L300">
            <v>0</v>
          </cell>
          <cell r="M300">
            <v>4000</v>
          </cell>
          <cell r="N300">
            <v>4000</v>
          </cell>
          <cell r="P300">
            <v>0</v>
          </cell>
        </row>
        <row r="301">
          <cell r="H301" t="str">
            <v>Aparna Chandra</v>
          </cell>
          <cell r="I301" t="str">
            <v/>
          </cell>
          <cell r="J301">
            <v>0</v>
          </cell>
          <cell r="K301">
            <v>0</v>
          </cell>
          <cell r="L301">
            <v>0</v>
          </cell>
          <cell r="M301">
            <v>2000</v>
          </cell>
          <cell r="N301">
            <v>2000</v>
          </cell>
          <cell r="P301">
            <v>0</v>
          </cell>
        </row>
        <row r="302">
          <cell r="H302" t="str">
            <v>Abu Nasar</v>
          </cell>
          <cell r="I302" t="str">
            <v/>
          </cell>
          <cell r="J302">
            <v>0</v>
          </cell>
          <cell r="K302">
            <v>0</v>
          </cell>
          <cell r="L302">
            <v>0</v>
          </cell>
          <cell r="M302">
            <v>5000</v>
          </cell>
          <cell r="N302">
            <v>5000</v>
          </cell>
          <cell r="P302">
            <v>0</v>
          </cell>
        </row>
        <row r="303">
          <cell r="H303" t="str">
            <v>Satyendra Kumar</v>
          </cell>
          <cell r="I303" t="str">
            <v/>
          </cell>
          <cell r="J303">
            <v>0</v>
          </cell>
          <cell r="K303">
            <v>0</v>
          </cell>
          <cell r="L303">
            <v>0</v>
          </cell>
          <cell r="M303">
            <v>5000</v>
          </cell>
          <cell r="N303">
            <v>5000</v>
          </cell>
          <cell r="P303">
            <v>0</v>
          </cell>
        </row>
        <row r="304">
          <cell r="H304" t="str">
            <v>Vinod Janardhanan</v>
          </cell>
          <cell r="I304" t="str">
            <v/>
          </cell>
          <cell r="J304">
            <v>0</v>
          </cell>
          <cell r="K304">
            <v>0</v>
          </cell>
          <cell r="L304">
            <v>0</v>
          </cell>
          <cell r="M304">
            <v>15000</v>
          </cell>
          <cell r="N304">
            <v>15000</v>
          </cell>
          <cell r="P304">
            <v>0</v>
          </cell>
        </row>
        <row r="305">
          <cell r="H305" t="str">
            <v>Ranjan De</v>
          </cell>
          <cell r="I305" t="str">
            <v/>
          </cell>
          <cell r="J305">
            <v>0</v>
          </cell>
          <cell r="K305">
            <v>0</v>
          </cell>
          <cell r="L305">
            <v>0</v>
          </cell>
          <cell r="M305">
            <v>13500</v>
          </cell>
          <cell r="N305">
            <v>13500</v>
          </cell>
          <cell r="P305">
            <v>0</v>
          </cell>
        </row>
        <row r="306">
          <cell r="H306" t="str">
            <v>Shri Ji Technologies</v>
          </cell>
          <cell r="I306" t="str">
            <v/>
          </cell>
          <cell r="J306">
            <v>0</v>
          </cell>
          <cell r="K306">
            <v>0</v>
          </cell>
          <cell r="L306">
            <v>0</v>
          </cell>
          <cell r="M306">
            <v>442062</v>
          </cell>
          <cell r="N306">
            <v>653004</v>
          </cell>
          <cell r="O306" t="str">
            <v>Cr</v>
          </cell>
          <cell r="P306">
            <v>-210942</v>
          </cell>
        </row>
        <row r="307">
          <cell r="H307" t="str">
            <v>Omar Suchil Pathare</v>
          </cell>
          <cell r="I307" t="str">
            <v/>
          </cell>
          <cell r="J307">
            <v>0</v>
          </cell>
          <cell r="K307">
            <v>0</v>
          </cell>
          <cell r="L307">
            <v>0</v>
          </cell>
          <cell r="M307">
            <v>3500</v>
          </cell>
          <cell r="N307">
            <v>3500</v>
          </cell>
          <cell r="P307">
            <v>0</v>
          </cell>
        </row>
        <row r="308">
          <cell r="H308" t="str">
            <v>Tk Elevator India Private Limited</v>
          </cell>
          <cell r="I308" t="str">
            <v/>
          </cell>
          <cell r="J308">
            <v>0</v>
          </cell>
          <cell r="K308">
            <v>0</v>
          </cell>
          <cell r="L308">
            <v>0</v>
          </cell>
          <cell r="M308">
            <v>579700</v>
          </cell>
          <cell r="N308">
            <v>941127</v>
          </cell>
          <cell r="O308" t="str">
            <v>Cr</v>
          </cell>
          <cell r="P308">
            <v>-361427</v>
          </cell>
        </row>
        <row r="309">
          <cell r="H309" t="str">
            <v>Sushil Kumar Pasricha</v>
          </cell>
          <cell r="I309" t="str">
            <v/>
          </cell>
          <cell r="J309">
            <v>0</v>
          </cell>
          <cell r="K309">
            <v>0</v>
          </cell>
          <cell r="L309">
            <v>0</v>
          </cell>
          <cell r="M309">
            <v>437100</v>
          </cell>
          <cell r="N309">
            <v>537900</v>
          </cell>
          <cell r="O309" t="str">
            <v>Cr</v>
          </cell>
          <cell r="P309">
            <v>-100800</v>
          </cell>
        </row>
        <row r="310">
          <cell r="H310" t="str">
            <v>Primum Solutions &amp; Services</v>
          </cell>
          <cell r="I310" t="str">
            <v/>
          </cell>
          <cell r="J310">
            <v>0</v>
          </cell>
          <cell r="K310">
            <v>0</v>
          </cell>
          <cell r="L310">
            <v>0</v>
          </cell>
          <cell r="M310">
            <v>191700</v>
          </cell>
          <cell r="N310">
            <v>191700</v>
          </cell>
          <cell r="P310">
            <v>0</v>
          </cell>
        </row>
        <row r="311">
          <cell r="H311" t="str">
            <v>Vijay Vir Singh</v>
          </cell>
          <cell r="I311" t="str">
            <v/>
          </cell>
          <cell r="J311">
            <v>0</v>
          </cell>
          <cell r="K311">
            <v>0</v>
          </cell>
          <cell r="L311">
            <v>0</v>
          </cell>
          <cell r="M311">
            <v>5000</v>
          </cell>
          <cell r="N311">
            <v>5000</v>
          </cell>
          <cell r="P311">
            <v>0</v>
          </cell>
        </row>
        <row r="312">
          <cell r="H312" t="str">
            <v>The Pl Palace</v>
          </cell>
          <cell r="I312" t="str">
            <v/>
          </cell>
          <cell r="J312">
            <v>0</v>
          </cell>
          <cell r="K312">
            <v>0</v>
          </cell>
          <cell r="L312">
            <v>0</v>
          </cell>
          <cell r="M312">
            <v>23626</v>
          </cell>
          <cell r="N312">
            <v>23626</v>
          </cell>
          <cell r="P312">
            <v>0</v>
          </cell>
        </row>
        <row r="313">
          <cell r="H313" t="str">
            <v>Dharmendra Singh</v>
          </cell>
          <cell r="I313" t="str">
            <v/>
          </cell>
          <cell r="J313">
            <v>0</v>
          </cell>
          <cell r="K313">
            <v>0</v>
          </cell>
          <cell r="L313">
            <v>0</v>
          </cell>
          <cell r="M313">
            <v>10000</v>
          </cell>
          <cell r="N313">
            <v>10000</v>
          </cell>
          <cell r="P313">
            <v>0</v>
          </cell>
        </row>
        <row r="314">
          <cell r="H314" t="str">
            <v>Rinku</v>
          </cell>
          <cell r="I314" t="str">
            <v/>
          </cell>
          <cell r="J314">
            <v>0</v>
          </cell>
          <cell r="K314">
            <v>0</v>
          </cell>
          <cell r="L314">
            <v>0</v>
          </cell>
          <cell r="M314">
            <v>17394</v>
          </cell>
          <cell r="N314">
            <v>17291</v>
          </cell>
          <cell r="O314" t="str">
            <v>Dr</v>
          </cell>
          <cell r="P314">
            <v>103</v>
          </cell>
        </row>
        <row r="315">
          <cell r="H315" t="str">
            <v>R.sreekumar</v>
          </cell>
          <cell r="I315" t="str">
            <v/>
          </cell>
          <cell r="J315">
            <v>0</v>
          </cell>
          <cell r="K315">
            <v>0</v>
          </cell>
          <cell r="L315">
            <v>0</v>
          </cell>
          <cell r="M315">
            <v>30000</v>
          </cell>
          <cell r="N315">
            <v>30000</v>
          </cell>
          <cell r="P315">
            <v>0</v>
          </cell>
        </row>
        <row r="316">
          <cell r="H316" t="str">
            <v>Dipti Thakur</v>
          </cell>
          <cell r="I316" t="str">
            <v/>
          </cell>
          <cell r="J316">
            <v>0</v>
          </cell>
          <cell r="K316">
            <v>0</v>
          </cell>
          <cell r="L316">
            <v>0</v>
          </cell>
          <cell r="M316">
            <v>54500</v>
          </cell>
          <cell r="N316">
            <v>54500</v>
          </cell>
          <cell r="P316">
            <v>0</v>
          </cell>
        </row>
        <row r="317">
          <cell r="H317" t="str">
            <v>Flipkart</v>
          </cell>
          <cell r="I317" t="str">
            <v/>
          </cell>
          <cell r="J317">
            <v>0</v>
          </cell>
          <cell r="K317">
            <v>0</v>
          </cell>
          <cell r="L317">
            <v>0</v>
          </cell>
          <cell r="M317">
            <v>1549</v>
          </cell>
          <cell r="N317">
            <v>1549</v>
          </cell>
          <cell r="P317">
            <v>0</v>
          </cell>
        </row>
        <row r="318">
          <cell r="H318" t="str">
            <v>Dr. Markus Vanharanta</v>
          </cell>
          <cell r="I318" t="str">
            <v/>
          </cell>
          <cell r="J318">
            <v>0</v>
          </cell>
          <cell r="K318">
            <v>0</v>
          </cell>
          <cell r="L318">
            <v>0</v>
          </cell>
          <cell r="M318">
            <v>105308</v>
          </cell>
          <cell r="N318">
            <v>105308</v>
          </cell>
          <cell r="P318">
            <v>0</v>
          </cell>
        </row>
        <row r="319">
          <cell r="H319" t="str">
            <v>Rajinder Singh</v>
          </cell>
          <cell r="I319" t="str">
            <v/>
          </cell>
          <cell r="J319">
            <v>0</v>
          </cell>
          <cell r="K319">
            <v>0</v>
          </cell>
          <cell r="L319">
            <v>0</v>
          </cell>
          <cell r="M319">
            <v>54000</v>
          </cell>
          <cell r="N319">
            <v>54000</v>
          </cell>
          <cell r="P319">
            <v>0</v>
          </cell>
        </row>
        <row r="320">
          <cell r="H320" t="str">
            <v>Khushi Jain</v>
          </cell>
          <cell r="I320" t="str">
            <v/>
          </cell>
          <cell r="J320">
            <v>0</v>
          </cell>
          <cell r="K320">
            <v>0</v>
          </cell>
          <cell r="L320">
            <v>0</v>
          </cell>
          <cell r="M320">
            <v>8191</v>
          </cell>
          <cell r="N320">
            <v>8191</v>
          </cell>
          <cell r="P320">
            <v>0</v>
          </cell>
        </row>
        <row r="321">
          <cell r="H321" t="str">
            <v>Aman Jain</v>
          </cell>
          <cell r="I321" t="str">
            <v/>
          </cell>
          <cell r="J321">
            <v>0</v>
          </cell>
          <cell r="K321">
            <v>0</v>
          </cell>
          <cell r="L321">
            <v>0</v>
          </cell>
          <cell r="M321">
            <v>2843</v>
          </cell>
          <cell r="N321">
            <v>2843</v>
          </cell>
          <cell r="P321">
            <v>0</v>
          </cell>
        </row>
        <row r="322">
          <cell r="H322" t="str">
            <v>Simaltia Corporation</v>
          </cell>
          <cell r="I322" t="str">
            <v/>
          </cell>
          <cell r="J322">
            <v>0</v>
          </cell>
          <cell r="K322">
            <v>0</v>
          </cell>
          <cell r="L322">
            <v>0</v>
          </cell>
          <cell r="M322">
            <v>4366</v>
          </cell>
          <cell r="N322">
            <v>4366</v>
          </cell>
          <cell r="P322">
            <v>0</v>
          </cell>
        </row>
        <row r="323">
          <cell r="H323" t="str">
            <v>Technical Bureau India Pvt Ltd</v>
          </cell>
          <cell r="I323" t="str">
            <v/>
          </cell>
          <cell r="J323">
            <v>0</v>
          </cell>
          <cell r="K323">
            <v>0</v>
          </cell>
          <cell r="L323">
            <v>0</v>
          </cell>
          <cell r="M323">
            <v>39750</v>
          </cell>
          <cell r="N323">
            <v>39750</v>
          </cell>
          <cell r="P323">
            <v>0</v>
          </cell>
        </row>
        <row r="324">
          <cell r="H324" t="str">
            <v>Esskey Outsourcing Private Limited</v>
          </cell>
          <cell r="I324" t="str">
            <v/>
          </cell>
          <cell r="J324">
            <v>0</v>
          </cell>
          <cell r="K324">
            <v>0</v>
          </cell>
          <cell r="L324">
            <v>0</v>
          </cell>
          <cell r="M324">
            <v>2801</v>
          </cell>
          <cell r="N324">
            <v>2801</v>
          </cell>
          <cell r="P324">
            <v>0</v>
          </cell>
        </row>
        <row r="325">
          <cell r="H325" t="str">
            <v>Veena Kumar</v>
          </cell>
          <cell r="I325" t="str">
            <v/>
          </cell>
          <cell r="J325">
            <v>0</v>
          </cell>
          <cell r="K325">
            <v>0</v>
          </cell>
          <cell r="L325">
            <v>0</v>
          </cell>
          <cell r="M325">
            <v>4500</v>
          </cell>
          <cell r="N325">
            <v>4500</v>
          </cell>
          <cell r="P325">
            <v>0</v>
          </cell>
        </row>
        <row r="326">
          <cell r="H326" t="str">
            <v>Payal Kumar-cr.</v>
          </cell>
          <cell r="I326" t="str">
            <v/>
          </cell>
          <cell r="J326">
            <v>0</v>
          </cell>
          <cell r="K326">
            <v>0</v>
          </cell>
          <cell r="L326">
            <v>0</v>
          </cell>
          <cell r="M326">
            <v>364500</v>
          </cell>
          <cell r="N326">
            <v>364500</v>
          </cell>
          <cell r="P326">
            <v>0</v>
          </cell>
        </row>
        <row r="327">
          <cell r="H327" t="str">
            <v>Antra Chatterjee</v>
          </cell>
          <cell r="I327" t="str">
            <v/>
          </cell>
          <cell r="J327">
            <v>0</v>
          </cell>
          <cell r="K327">
            <v>0</v>
          </cell>
          <cell r="L327">
            <v>0</v>
          </cell>
          <cell r="M327">
            <v>66150</v>
          </cell>
          <cell r="N327">
            <v>66150</v>
          </cell>
          <cell r="P327">
            <v>0</v>
          </cell>
        </row>
        <row r="328">
          <cell r="H328" t="str">
            <v>B S Pabla</v>
          </cell>
          <cell r="I328" t="str">
            <v/>
          </cell>
          <cell r="J328">
            <v>0</v>
          </cell>
          <cell r="K328">
            <v>0</v>
          </cell>
          <cell r="L328">
            <v>0</v>
          </cell>
          <cell r="M328">
            <v>2000</v>
          </cell>
          <cell r="N328">
            <v>2000</v>
          </cell>
          <cell r="P328">
            <v>0</v>
          </cell>
        </row>
        <row r="329">
          <cell r="H329" t="str">
            <v>Aggarwal Professional Advisors Pvt Ltd</v>
          </cell>
          <cell r="I329" t="str">
            <v/>
          </cell>
          <cell r="J329">
            <v>0</v>
          </cell>
          <cell r="K329">
            <v>0</v>
          </cell>
          <cell r="L329">
            <v>0</v>
          </cell>
          <cell r="M329">
            <v>6090</v>
          </cell>
          <cell r="N329">
            <v>6090</v>
          </cell>
          <cell r="P329">
            <v>0</v>
          </cell>
        </row>
        <row r="330">
          <cell r="H330" t="str">
            <v>Innovus Eduservices Pvt Ltd</v>
          </cell>
          <cell r="I330" t="str">
            <v/>
          </cell>
          <cell r="J330">
            <v>0</v>
          </cell>
          <cell r="K330">
            <v>0</v>
          </cell>
          <cell r="L330">
            <v>0</v>
          </cell>
          <cell r="M330">
            <v>24000</v>
          </cell>
          <cell r="N330">
            <v>24000</v>
          </cell>
          <cell r="P330">
            <v>0</v>
          </cell>
        </row>
        <row r="331">
          <cell r="H331" t="str">
            <v>Sarabjot Singh Anand</v>
          </cell>
          <cell r="I331" t="str">
            <v/>
          </cell>
          <cell r="J331">
            <v>0</v>
          </cell>
          <cell r="K331">
            <v>0</v>
          </cell>
          <cell r="L331">
            <v>0</v>
          </cell>
          <cell r="M331">
            <v>3078000</v>
          </cell>
          <cell r="N331">
            <v>3726000</v>
          </cell>
          <cell r="O331" t="str">
            <v>Cr</v>
          </cell>
          <cell r="P331">
            <v>-648000</v>
          </cell>
        </row>
        <row r="332">
          <cell r="H332" t="str">
            <v>Amazon</v>
          </cell>
          <cell r="I332" t="str">
            <v/>
          </cell>
          <cell r="J332">
            <v>0</v>
          </cell>
          <cell r="K332">
            <v>0</v>
          </cell>
          <cell r="L332">
            <v>0</v>
          </cell>
          <cell r="M332">
            <v>35197</v>
          </cell>
          <cell r="N332">
            <v>35197</v>
          </cell>
          <cell r="P332">
            <v>0</v>
          </cell>
        </row>
        <row r="333">
          <cell r="H333" t="str">
            <v>Swastik Enterprises</v>
          </cell>
          <cell r="I333" t="str">
            <v/>
          </cell>
          <cell r="J333">
            <v>0</v>
          </cell>
          <cell r="K333">
            <v>0</v>
          </cell>
          <cell r="L333">
            <v>0</v>
          </cell>
          <cell r="M333">
            <v>50000</v>
          </cell>
          <cell r="N333">
            <v>50000</v>
          </cell>
          <cell r="P333">
            <v>0</v>
          </cell>
        </row>
        <row r="334">
          <cell r="H334" t="str">
            <v>Shankar Rawlley</v>
          </cell>
          <cell r="I334" t="str">
            <v/>
          </cell>
          <cell r="J334">
            <v>0</v>
          </cell>
          <cell r="K334">
            <v>0</v>
          </cell>
          <cell r="L334">
            <v>0</v>
          </cell>
          <cell r="M334">
            <v>20000</v>
          </cell>
          <cell r="N334">
            <v>20000</v>
          </cell>
          <cell r="P334">
            <v>0</v>
          </cell>
        </row>
        <row r="335">
          <cell r="H335" t="str">
            <v>Renalysis Consultants Pvt Ltd</v>
          </cell>
          <cell r="I335" t="str">
            <v/>
          </cell>
          <cell r="J335">
            <v>0</v>
          </cell>
          <cell r="K335">
            <v>0</v>
          </cell>
          <cell r="L335">
            <v>0</v>
          </cell>
          <cell r="M335">
            <v>42120</v>
          </cell>
          <cell r="N335">
            <v>42120</v>
          </cell>
          <cell r="P335">
            <v>0</v>
          </cell>
        </row>
        <row r="336">
          <cell r="H336" t="str">
            <v>Priyanka Prasad</v>
          </cell>
          <cell r="I336" t="str">
            <v/>
          </cell>
          <cell r="J336">
            <v>0</v>
          </cell>
          <cell r="K336">
            <v>0</v>
          </cell>
          <cell r="L336">
            <v>0</v>
          </cell>
          <cell r="M336">
            <v>200</v>
          </cell>
          <cell r="N336">
            <v>200</v>
          </cell>
          <cell r="P336">
            <v>0</v>
          </cell>
        </row>
        <row r="337">
          <cell r="H337" t="str">
            <v>Chandrashekhar Vithal Machana</v>
          </cell>
          <cell r="I337" t="str">
            <v/>
          </cell>
          <cell r="J337">
            <v>0</v>
          </cell>
          <cell r="K337">
            <v>0</v>
          </cell>
          <cell r="L337">
            <v>0</v>
          </cell>
          <cell r="M337">
            <v>5000</v>
          </cell>
          <cell r="N337">
            <v>5000</v>
          </cell>
          <cell r="P337">
            <v>0</v>
          </cell>
        </row>
        <row r="338">
          <cell r="H338" t="str">
            <v>Higheredmd Llc</v>
          </cell>
          <cell r="I338" t="str">
            <v>Cr</v>
          </cell>
          <cell r="J338">
            <v>878040</v>
          </cell>
          <cell r="K338">
            <v>0</v>
          </cell>
          <cell r="L338">
            <v>878040</v>
          </cell>
          <cell r="M338">
            <v>1541901</v>
          </cell>
          <cell r="N338">
            <v>663861</v>
          </cell>
          <cell r="P338">
            <v>0</v>
          </cell>
        </row>
        <row r="339">
          <cell r="H339" t="str">
            <v>Responsive Learning Technologies</v>
          </cell>
          <cell r="I339" t="str">
            <v/>
          </cell>
          <cell r="J339">
            <v>0</v>
          </cell>
          <cell r="K339">
            <v>0</v>
          </cell>
          <cell r="L339">
            <v>0</v>
          </cell>
          <cell r="M339">
            <v>51874</v>
          </cell>
          <cell r="N339">
            <v>51874</v>
          </cell>
          <cell r="P339">
            <v>0</v>
          </cell>
        </row>
        <row r="340">
          <cell r="H340" t="str">
            <v>Desired Electronic Security</v>
          </cell>
          <cell r="I340" t="str">
            <v/>
          </cell>
          <cell r="J340">
            <v>0</v>
          </cell>
          <cell r="K340">
            <v>0</v>
          </cell>
          <cell r="L340">
            <v>0</v>
          </cell>
          <cell r="M340">
            <v>76966</v>
          </cell>
          <cell r="N340">
            <v>76966</v>
          </cell>
          <cell r="P340">
            <v>0</v>
          </cell>
        </row>
        <row r="341">
          <cell r="H341" t="str">
            <v>Somil Gupta</v>
          </cell>
          <cell r="I341" t="str">
            <v/>
          </cell>
          <cell r="J341">
            <v>0</v>
          </cell>
          <cell r="K341">
            <v>0</v>
          </cell>
          <cell r="L341">
            <v>0</v>
          </cell>
          <cell r="M341">
            <v>10500</v>
          </cell>
          <cell r="N341">
            <v>10500</v>
          </cell>
          <cell r="P341">
            <v>0</v>
          </cell>
        </row>
        <row r="342">
          <cell r="H342" t="str">
            <v>Soham Shailesh Parekh</v>
          </cell>
          <cell r="I342" t="str">
            <v/>
          </cell>
          <cell r="J342">
            <v>0</v>
          </cell>
          <cell r="K342">
            <v>0</v>
          </cell>
          <cell r="L342">
            <v>0</v>
          </cell>
          <cell r="M342">
            <v>14000</v>
          </cell>
          <cell r="N342">
            <v>14000</v>
          </cell>
          <cell r="P342">
            <v>0</v>
          </cell>
        </row>
        <row r="343">
          <cell r="H343" t="str">
            <v>Ankit</v>
          </cell>
          <cell r="I343" t="str">
            <v/>
          </cell>
          <cell r="J343">
            <v>0</v>
          </cell>
          <cell r="K343">
            <v>0</v>
          </cell>
          <cell r="L343">
            <v>0</v>
          </cell>
          <cell r="M343">
            <v>21000</v>
          </cell>
          <cell r="N343">
            <v>21000</v>
          </cell>
          <cell r="P343">
            <v>0</v>
          </cell>
        </row>
        <row r="344">
          <cell r="H344" t="str">
            <v>Anirban Chakraborti</v>
          </cell>
          <cell r="I344" t="str">
            <v/>
          </cell>
          <cell r="J344">
            <v>0</v>
          </cell>
          <cell r="K344">
            <v>0</v>
          </cell>
          <cell r="L344">
            <v>0</v>
          </cell>
          <cell r="M344">
            <v>4500</v>
          </cell>
          <cell r="N344">
            <v>4500</v>
          </cell>
          <cell r="P344">
            <v>0</v>
          </cell>
        </row>
        <row r="345">
          <cell r="H345" t="str">
            <v>Sumedh Kulkarni</v>
          </cell>
          <cell r="I345" t="str">
            <v/>
          </cell>
          <cell r="J345">
            <v>0</v>
          </cell>
          <cell r="K345">
            <v>0</v>
          </cell>
          <cell r="L345">
            <v>0</v>
          </cell>
          <cell r="M345">
            <v>38700</v>
          </cell>
          <cell r="N345">
            <v>38700</v>
          </cell>
          <cell r="P345">
            <v>0</v>
          </cell>
        </row>
        <row r="346">
          <cell r="H346" t="str">
            <v>Somnath Mitra</v>
          </cell>
          <cell r="I346" t="str">
            <v>Cr</v>
          </cell>
          <cell r="J346">
            <v>29600</v>
          </cell>
          <cell r="K346">
            <v>0</v>
          </cell>
          <cell r="L346">
            <v>29600</v>
          </cell>
          <cell r="M346">
            <v>72800</v>
          </cell>
          <cell r="N346">
            <v>43200</v>
          </cell>
          <cell r="P346">
            <v>0</v>
          </cell>
        </row>
        <row r="347">
          <cell r="H347" t="str">
            <v>Arjan Chakraborty</v>
          </cell>
          <cell r="I347" t="str">
            <v/>
          </cell>
          <cell r="J347">
            <v>0</v>
          </cell>
          <cell r="K347">
            <v>0</v>
          </cell>
          <cell r="L347">
            <v>0</v>
          </cell>
          <cell r="M347">
            <v>10000</v>
          </cell>
          <cell r="N347">
            <v>10000</v>
          </cell>
          <cell r="P347">
            <v>0</v>
          </cell>
        </row>
        <row r="348">
          <cell r="H348" t="str">
            <v>Govind Gupta</v>
          </cell>
          <cell r="I348" t="str">
            <v/>
          </cell>
          <cell r="J348">
            <v>0</v>
          </cell>
          <cell r="K348">
            <v>0</v>
          </cell>
          <cell r="L348">
            <v>0</v>
          </cell>
          <cell r="M348">
            <v>10000</v>
          </cell>
          <cell r="N348">
            <v>10000</v>
          </cell>
          <cell r="P348">
            <v>0</v>
          </cell>
        </row>
        <row r="349">
          <cell r="H349" t="str">
            <v>Skc Consulting Pvt. Ltd</v>
          </cell>
          <cell r="I349" t="str">
            <v>Cr</v>
          </cell>
          <cell r="J349">
            <v>38675</v>
          </cell>
          <cell r="K349">
            <v>0</v>
          </cell>
          <cell r="L349">
            <v>38675</v>
          </cell>
          <cell r="M349">
            <v>38675</v>
          </cell>
          <cell r="N349">
            <v>0</v>
          </cell>
          <cell r="P349">
            <v>0</v>
          </cell>
        </row>
        <row r="350">
          <cell r="H350" t="str">
            <v>Akanksha Rana</v>
          </cell>
          <cell r="I350" t="str">
            <v/>
          </cell>
          <cell r="J350">
            <v>0</v>
          </cell>
          <cell r="K350">
            <v>0</v>
          </cell>
          <cell r="L350">
            <v>0</v>
          </cell>
          <cell r="M350">
            <v>4975</v>
          </cell>
          <cell r="N350">
            <v>4975</v>
          </cell>
          <cell r="P350">
            <v>0</v>
          </cell>
        </row>
        <row r="351">
          <cell r="H351" t="str">
            <v>Deepak Sharma</v>
          </cell>
          <cell r="I351" t="str">
            <v/>
          </cell>
          <cell r="J351">
            <v>0</v>
          </cell>
          <cell r="K351">
            <v>0</v>
          </cell>
          <cell r="L351">
            <v>0</v>
          </cell>
          <cell r="M351">
            <v>4250</v>
          </cell>
          <cell r="N351">
            <v>4250</v>
          </cell>
          <cell r="P351">
            <v>0</v>
          </cell>
        </row>
        <row r="352">
          <cell r="H352" t="str">
            <v>Vaibhav Chauhan</v>
          </cell>
          <cell r="I352" t="str">
            <v/>
          </cell>
          <cell r="J352">
            <v>0</v>
          </cell>
          <cell r="K352">
            <v>0</v>
          </cell>
          <cell r="L352">
            <v>0</v>
          </cell>
          <cell r="M352">
            <v>5194</v>
          </cell>
          <cell r="N352">
            <v>5194</v>
          </cell>
          <cell r="P352">
            <v>0</v>
          </cell>
        </row>
        <row r="353">
          <cell r="H353" t="str">
            <v>Trinabh Shridhar</v>
          </cell>
          <cell r="I353" t="str">
            <v/>
          </cell>
          <cell r="J353">
            <v>0</v>
          </cell>
          <cell r="K353">
            <v>0</v>
          </cell>
          <cell r="L353">
            <v>0</v>
          </cell>
          <cell r="M353">
            <v>3599</v>
          </cell>
          <cell r="N353">
            <v>3599</v>
          </cell>
          <cell r="P353">
            <v>0</v>
          </cell>
        </row>
        <row r="354">
          <cell r="H354" t="str">
            <v>Aakarsh Kalia</v>
          </cell>
          <cell r="I354" t="str">
            <v/>
          </cell>
          <cell r="J354">
            <v>0</v>
          </cell>
          <cell r="K354">
            <v>0</v>
          </cell>
          <cell r="L354">
            <v>0</v>
          </cell>
          <cell r="M354">
            <v>5000</v>
          </cell>
          <cell r="N354">
            <v>5000</v>
          </cell>
          <cell r="P354">
            <v>0</v>
          </cell>
        </row>
        <row r="355">
          <cell r="H355" t="str">
            <v>The Indus Entrepreneurs</v>
          </cell>
          <cell r="I355" t="str">
            <v/>
          </cell>
          <cell r="J355">
            <v>0</v>
          </cell>
          <cell r="K355">
            <v>0</v>
          </cell>
          <cell r="L355">
            <v>0</v>
          </cell>
          <cell r="M355">
            <v>28320</v>
          </cell>
          <cell r="N355">
            <v>28320</v>
          </cell>
          <cell r="P355">
            <v>0</v>
          </cell>
        </row>
        <row r="356">
          <cell r="H356" t="str">
            <v>Sanjay Kaushik</v>
          </cell>
          <cell r="I356" t="str">
            <v/>
          </cell>
          <cell r="J356">
            <v>0</v>
          </cell>
          <cell r="K356">
            <v>0</v>
          </cell>
          <cell r="L356">
            <v>0</v>
          </cell>
          <cell r="M356">
            <v>10000</v>
          </cell>
          <cell r="N356">
            <v>10000</v>
          </cell>
          <cell r="P356">
            <v>0</v>
          </cell>
        </row>
        <row r="357">
          <cell r="H357" t="str">
            <v>Rashi Sinha</v>
          </cell>
          <cell r="I357" t="str">
            <v/>
          </cell>
          <cell r="J357">
            <v>0</v>
          </cell>
          <cell r="K357">
            <v>0</v>
          </cell>
          <cell r="L357">
            <v>0</v>
          </cell>
          <cell r="M357">
            <v>9000</v>
          </cell>
          <cell r="N357">
            <v>9000</v>
          </cell>
          <cell r="P357">
            <v>0</v>
          </cell>
        </row>
        <row r="358">
          <cell r="H358" t="str">
            <v>Apollo Health And Lifestyle Limited</v>
          </cell>
          <cell r="I358" t="str">
            <v/>
          </cell>
          <cell r="J358">
            <v>0</v>
          </cell>
          <cell r="K358">
            <v>0</v>
          </cell>
          <cell r="L358">
            <v>0</v>
          </cell>
          <cell r="M358">
            <v>111000</v>
          </cell>
          <cell r="N358">
            <v>111000</v>
          </cell>
          <cell r="P358">
            <v>0</v>
          </cell>
        </row>
        <row r="359">
          <cell r="H359" t="str">
            <v>Aadhar Pharmacy</v>
          </cell>
          <cell r="I359" t="str">
            <v/>
          </cell>
          <cell r="J359">
            <v>0</v>
          </cell>
          <cell r="K359">
            <v>0</v>
          </cell>
          <cell r="L359">
            <v>0</v>
          </cell>
          <cell r="M359">
            <v>18762</v>
          </cell>
          <cell r="N359">
            <v>18762</v>
          </cell>
          <cell r="P359">
            <v>0</v>
          </cell>
        </row>
        <row r="360">
          <cell r="H360" t="str">
            <v>Algoritmo Lab Pvt Ltd</v>
          </cell>
          <cell r="I360" t="str">
            <v>Cr</v>
          </cell>
          <cell r="J360">
            <v>128180</v>
          </cell>
          <cell r="K360">
            <v>0</v>
          </cell>
          <cell r="L360">
            <v>128180</v>
          </cell>
          <cell r="M360">
            <v>696260</v>
          </cell>
          <cell r="N360">
            <v>1021680</v>
          </cell>
          <cell r="O360" t="str">
            <v>Cr</v>
          </cell>
          <cell r="P360">
            <v>-453600</v>
          </cell>
        </row>
        <row r="361">
          <cell r="H361" t="str">
            <v>Nityam Garg</v>
          </cell>
          <cell r="I361" t="str">
            <v/>
          </cell>
          <cell r="J361">
            <v>0</v>
          </cell>
          <cell r="K361">
            <v>0</v>
          </cell>
          <cell r="L361">
            <v>0</v>
          </cell>
          <cell r="M361">
            <v>4830</v>
          </cell>
          <cell r="N361">
            <v>4830</v>
          </cell>
          <cell r="P361">
            <v>0</v>
          </cell>
        </row>
        <row r="362">
          <cell r="H362" t="str">
            <v>Gummadavalli Chaitanya Sai</v>
          </cell>
          <cell r="I362" t="str">
            <v/>
          </cell>
          <cell r="J362">
            <v>0</v>
          </cell>
          <cell r="K362">
            <v>0</v>
          </cell>
          <cell r="L362">
            <v>0</v>
          </cell>
          <cell r="M362">
            <v>250</v>
          </cell>
          <cell r="N362">
            <v>250</v>
          </cell>
          <cell r="P362">
            <v>0</v>
          </cell>
        </row>
        <row r="363">
          <cell r="H363" t="str">
            <v>Rahul N L</v>
          </cell>
          <cell r="I363" t="str">
            <v/>
          </cell>
          <cell r="J363">
            <v>0</v>
          </cell>
          <cell r="K363">
            <v>0</v>
          </cell>
          <cell r="L363">
            <v>0</v>
          </cell>
          <cell r="M363">
            <v>50</v>
          </cell>
          <cell r="N363">
            <v>50</v>
          </cell>
          <cell r="P363">
            <v>0</v>
          </cell>
        </row>
        <row r="364">
          <cell r="H364" t="str">
            <v>Yash Joshi</v>
          </cell>
          <cell r="I364" t="str">
            <v/>
          </cell>
          <cell r="J364">
            <v>0</v>
          </cell>
          <cell r="K364">
            <v>0</v>
          </cell>
          <cell r="L364">
            <v>0</v>
          </cell>
          <cell r="M364">
            <v>500</v>
          </cell>
          <cell r="N364">
            <v>500</v>
          </cell>
          <cell r="P364">
            <v>0</v>
          </cell>
        </row>
        <row r="365">
          <cell r="H365" t="str">
            <v>Manisha Gupta</v>
          </cell>
          <cell r="I365" t="str">
            <v/>
          </cell>
          <cell r="J365">
            <v>0</v>
          </cell>
          <cell r="K365">
            <v>0</v>
          </cell>
          <cell r="L365">
            <v>0</v>
          </cell>
          <cell r="M365">
            <v>150</v>
          </cell>
          <cell r="N365">
            <v>150</v>
          </cell>
          <cell r="P365">
            <v>0</v>
          </cell>
        </row>
        <row r="366">
          <cell r="H366" t="str">
            <v>Rajkumar</v>
          </cell>
          <cell r="I366" t="str">
            <v/>
          </cell>
          <cell r="J366">
            <v>0</v>
          </cell>
          <cell r="K366">
            <v>0</v>
          </cell>
          <cell r="L366">
            <v>0</v>
          </cell>
          <cell r="M366">
            <v>200</v>
          </cell>
          <cell r="N366">
            <v>200</v>
          </cell>
          <cell r="P366">
            <v>0</v>
          </cell>
        </row>
        <row r="367">
          <cell r="H367" t="str">
            <v>Indrani Roy Chowdhury</v>
          </cell>
          <cell r="I367" t="str">
            <v/>
          </cell>
          <cell r="J367">
            <v>0</v>
          </cell>
          <cell r="K367">
            <v>0</v>
          </cell>
          <cell r="L367">
            <v>0</v>
          </cell>
          <cell r="M367">
            <v>9000</v>
          </cell>
          <cell r="N367">
            <v>9000</v>
          </cell>
          <cell r="P367">
            <v>0</v>
          </cell>
        </row>
        <row r="368">
          <cell r="H368" t="str">
            <v>Urmil Sharma</v>
          </cell>
          <cell r="I368" t="str">
            <v>Cr</v>
          </cell>
          <cell r="J368">
            <v>10000</v>
          </cell>
          <cell r="K368">
            <v>0</v>
          </cell>
          <cell r="L368">
            <v>10000</v>
          </cell>
          <cell r="M368">
            <v>10000</v>
          </cell>
          <cell r="N368">
            <v>0</v>
          </cell>
          <cell r="P368">
            <v>0</v>
          </cell>
        </row>
        <row r="369">
          <cell r="H369" t="str">
            <v>Ataraxis Technologies Llp</v>
          </cell>
          <cell r="I369" t="str">
            <v/>
          </cell>
          <cell r="J369">
            <v>0</v>
          </cell>
          <cell r="K369">
            <v>0</v>
          </cell>
          <cell r="L369">
            <v>0</v>
          </cell>
          <cell r="M369">
            <v>31000</v>
          </cell>
          <cell r="N369">
            <v>31000</v>
          </cell>
          <cell r="P369">
            <v>0</v>
          </cell>
        </row>
        <row r="370">
          <cell r="H370" t="str">
            <v>Backyardcreators Pvt Ltd</v>
          </cell>
          <cell r="I370" t="str">
            <v/>
          </cell>
          <cell r="J370">
            <v>0</v>
          </cell>
          <cell r="K370">
            <v>0</v>
          </cell>
          <cell r="L370">
            <v>0</v>
          </cell>
          <cell r="M370">
            <v>30000</v>
          </cell>
          <cell r="N370">
            <v>30000</v>
          </cell>
          <cell r="P370">
            <v>0</v>
          </cell>
        </row>
        <row r="371">
          <cell r="H371" t="str">
            <v>Enactus Ramjas</v>
          </cell>
          <cell r="I371" t="str">
            <v/>
          </cell>
          <cell r="J371">
            <v>0</v>
          </cell>
          <cell r="K371">
            <v>0</v>
          </cell>
          <cell r="L371">
            <v>0</v>
          </cell>
          <cell r="M371">
            <v>51000</v>
          </cell>
          <cell r="N371">
            <v>51000</v>
          </cell>
          <cell r="P371">
            <v>0</v>
          </cell>
        </row>
        <row r="372">
          <cell r="H372" t="str">
            <v>Batx Energies Private Limited</v>
          </cell>
          <cell r="I372" t="str">
            <v/>
          </cell>
          <cell r="J372">
            <v>0</v>
          </cell>
          <cell r="K372">
            <v>0</v>
          </cell>
          <cell r="L372">
            <v>0</v>
          </cell>
          <cell r="M372">
            <v>51000</v>
          </cell>
          <cell r="N372">
            <v>51000</v>
          </cell>
          <cell r="P372">
            <v>0</v>
          </cell>
        </row>
        <row r="373">
          <cell r="H373" t="str">
            <v>Aakanksha Kataria</v>
          </cell>
          <cell r="I373" t="str">
            <v/>
          </cell>
          <cell r="J373">
            <v>0</v>
          </cell>
          <cell r="K373">
            <v>0</v>
          </cell>
          <cell r="L373">
            <v>0</v>
          </cell>
          <cell r="M373">
            <v>14400</v>
          </cell>
          <cell r="N373">
            <v>14400</v>
          </cell>
          <cell r="P373">
            <v>0</v>
          </cell>
        </row>
        <row r="374">
          <cell r="H374" t="str">
            <v>Jitender Singh Birman</v>
          </cell>
          <cell r="I374" t="str">
            <v/>
          </cell>
          <cell r="J374">
            <v>0</v>
          </cell>
          <cell r="K374">
            <v>0</v>
          </cell>
          <cell r="L374">
            <v>0</v>
          </cell>
          <cell r="M374">
            <v>500</v>
          </cell>
          <cell r="N374">
            <v>500</v>
          </cell>
          <cell r="P374">
            <v>0</v>
          </cell>
        </row>
        <row r="375">
          <cell r="H375" t="str">
            <v>Qs-era India Pvt Ltd-Duplicate</v>
          </cell>
          <cell r="I375" t="str">
            <v>Cr</v>
          </cell>
          <cell r="J375">
            <v>1250</v>
          </cell>
          <cell r="K375">
            <v>0</v>
          </cell>
          <cell r="L375">
            <v>1250</v>
          </cell>
          <cell r="M375">
            <v>650250</v>
          </cell>
          <cell r="N375">
            <v>649000</v>
          </cell>
          <cell r="P375">
            <v>0</v>
          </cell>
        </row>
        <row r="376">
          <cell r="H376" t="str">
            <v>Mahesh Rajendra Tawade</v>
          </cell>
          <cell r="I376" t="str">
            <v/>
          </cell>
          <cell r="J376">
            <v>0</v>
          </cell>
          <cell r="K376">
            <v>0</v>
          </cell>
          <cell r="L376">
            <v>0</v>
          </cell>
          <cell r="M376">
            <v>500</v>
          </cell>
          <cell r="N376">
            <v>500</v>
          </cell>
          <cell r="P376">
            <v>0</v>
          </cell>
        </row>
        <row r="377">
          <cell r="H377" t="str">
            <v>Arra Kezia</v>
          </cell>
          <cell r="I377" t="str">
            <v/>
          </cell>
          <cell r="J377">
            <v>0</v>
          </cell>
          <cell r="K377">
            <v>0</v>
          </cell>
          <cell r="L377">
            <v>0</v>
          </cell>
          <cell r="M377">
            <v>1500</v>
          </cell>
          <cell r="N377">
            <v>1500</v>
          </cell>
          <cell r="P377">
            <v>0</v>
          </cell>
        </row>
        <row r="378">
          <cell r="H378" t="str">
            <v>Atharva Shakya</v>
          </cell>
          <cell r="I378" t="str">
            <v/>
          </cell>
          <cell r="J378">
            <v>0</v>
          </cell>
          <cell r="K378">
            <v>0</v>
          </cell>
          <cell r="L378">
            <v>0</v>
          </cell>
          <cell r="M378">
            <v>750</v>
          </cell>
          <cell r="N378">
            <v>750</v>
          </cell>
          <cell r="P378">
            <v>0</v>
          </cell>
        </row>
        <row r="379">
          <cell r="H379" t="str">
            <v>Avula Pratheek</v>
          </cell>
          <cell r="I379" t="str">
            <v/>
          </cell>
          <cell r="J379">
            <v>0</v>
          </cell>
          <cell r="K379">
            <v>0</v>
          </cell>
          <cell r="L379">
            <v>0</v>
          </cell>
          <cell r="M379">
            <v>900</v>
          </cell>
          <cell r="N379">
            <v>900</v>
          </cell>
          <cell r="P379">
            <v>0</v>
          </cell>
        </row>
        <row r="380">
          <cell r="H380" t="str">
            <v>Aayush Bansal</v>
          </cell>
          <cell r="I380" t="str">
            <v/>
          </cell>
          <cell r="J380">
            <v>0</v>
          </cell>
          <cell r="K380">
            <v>0</v>
          </cell>
          <cell r="L380">
            <v>0</v>
          </cell>
          <cell r="M380">
            <v>4000</v>
          </cell>
          <cell r="N380">
            <v>4000</v>
          </cell>
          <cell r="P380">
            <v>0</v>
          </cell>
        </row>
        <row r="381">
          <cell r="H381" t="str">
            <v>Faizaan Khan</v>
          </cell>
          <cell r="I381" t="str">
            <v/>
          </cell>
          <cell r="J381">
            <v>0</v>
          </cell>
          <cell r="K381">
            <v>0</v>
          </cell>
          <cell r="L381">
            <v>0</v>
          </cell>
          <cell r="M381">
            <v>2400</v>
          </cell>
          <cell r="N381">
            <v>2400</v>
          </cell>
          <cell r="P381">
            <v>0</v>
          </cell>
        </row>
        <row r="382">
          <cell r="H382" t="str">
            <v>Y Arun Kumar</v>
          </cell>
          <cell r="I382" t="str">
            <v/>
          </cell>
          <cell r="J382">
            <v>0</v>
          </cell>
          <cell r="K382">
            <v>0</v>
          </cell>
          <cell r="L382">
            <v>0</v>
          </cell>
          <cell r="M382">
            <v>1500</v>
          </cell>
          <cell r="N382">
            <v>1500</v>
          </cell>
          <cell r="P382">
            <v>0</v>
          </cell>
        </row>
        <row r="383">
          <cell r="H383" t="str">
            <v>K J George-cr</v>
          </cell>
          <cell r="I383" t="str">
            <v/>
          </cell>
          <cell r="J383">
            <v>0</v>
          </cell>
          <cell r="K383">
            <v>0</v>
          </cell>
          <cell r="L383">
            <v>0</v>
          </cell>
          <cell r="M383">
            <v>887500</v>
          </cell>
          <cell r="N383">
            <v>887500</v>
          </cell>
          <cell r="P383">
            <v>0</v>
          </cell>
        </row>
        <row r="384">
          <cell r="H384" t="str">
            <v>Adimage Visibility And Services</v>
          </cell>
          <cell r="I384" t="str">
            <v/>
          </cell>
          <cell r="J384">
            <v>0</v>
          </cell>
          <cell r="K384">
            <v>0</v>
          </cell>
          <cell r="L384">
            <v>0</v>
          </cell>
          <cell r="M384">
            <v>81329</v>
          </cell>
          <cell r="N384">
            <v>81329</v>
          </cell>
          <cell r="P384">
            <v>0</v>
          </cell>
        </row>
        <row r="385">
          <cell r="H385" t="str">
            <v>Engineering Facility Services</v>
          </cell>
          <cell r="I385" t="str">
            <v/>
          </cell>
          <cell r="J385">
            <v>0</v>
          </cell>
          <cell r="K385">
            <v>0</v>
          </cell>
          <cell r="L385">
            <v>0</v>
          </cell>
          <cell r="M385">
            <v>90270</v>
          </cell>
          <cell r="N385">
            <v>90270</v>
          </cell>
          <cell r="P385">
            <v>0</v>
          </cell>
        </row>
        <row r="386">
          <cell r="H386" t="str">
            <v>Siddharth Sijoria</v>
          </cell>
          <cell r="I386" t="str">
            <v>Cr</v>
          </cell>
          <cell r="J386">
            <v>2000</v>
          </cell>
          <cell r="K386">
            <v>0</v>
          </cell>
          <cell r="L386">
            <v>2000</v>
          </cell>
          <cell r="M386">
            <v>2000</v>
          </cell>
          <cell r="N386">
            <v>0</v>
          </cell>
          <cell r="P386">
            <v>0</v>
          </cell>
        </row>
        <row r="387">
          <cell r="H387" t="str">
            <v>Cialfo Subcontinent Private Limited (india)</v>
          </cell>
          <cell r="I387" t="str">
            <v/>
          </cell>
          <cell r="J387">
            <v>0</v>
          </cell>
          <cell r="K387">
            <v>0</v>
          </cell>
          <cell r="L387">
            <v>0</v>
          </cell>
          <cell r="M387">
            <v>396900</v>
          </cell>
          <cell r="N387">
            <v>396900</v>
          </cell>
          <cell r="P387">
            <v>0</v>
          </cell>
        </row>
        <row r="388">
          <cell r="H388" t="str">
            <v>Career Pathmakers Private Limited</v>
          </cell>
          <cell r="I388" t="str">
            <v/>
          </cell>
          <cell r="J388">
            <v>0</v>
          </cell>
          <cell r="K388">
            <v>0</v>
          </cell>
          <cell r="L388">
            <v>0</v>
          </cell>
          <cell r="M388">
            <v>681700</v>
          </cell>
          <cell r="N388">
            <v>681700</v>
          </cell>
          <cell r="P388">
            <v>0</v>
          </cell>
        </row>
        <row r="389">
          <cell r="H389" t="str">
            <v>Witcraft Solutions</v>
          </cell>
          <cell r="I389" t="str">
            <v>Cr</v>
          </cell>
          <cell r="J389">
            <v>29137</v>
          </cell>
          <cell r="K389">
            <v>0</v>
          </cell>
          <cell r="L389">
            <v>29137</v>
          </cell>
          <cell r="M389">
            <v>29137</v>
          </cell>
          <cell r="N389">
            <v>0</v>
          </cell>
          <cell r="P389">
            <v>0</v>
          </cell>
        </row>
        <row r="390">
          <cell r="H390" t="str">
            <v>Anju Tyagi</v>
          </cell>
          <cell r="I390" t="str">
            <v/>
          </cell>
          <cell r="J390">
            <v>0</v>
          </cell>
          <cell r="K390">
            <v>0</v>
          </cell>
          <cell r="L390">
            <v>0</v>
          </cell>
          <cell r="M390">
            <v>3000</v>
          </cell>
          <cell r="N390">
            <v>3000</v>
          </cell>
          <cell r="P390">
            <v>0</v>
          </cell>
        </row>
        <row r="391">
          <cell r="H391" t="str">
            <v>Hansel Paul D'souza</v>
          </cell>
          <cell r="I391" t="str">
            <v>Cr</v>
          </cell>
          <cell r="J391">
            <v>141440</v>
          </cell>
          <cell r="K391">
            <v>0</v>
          </cell>
          <cell r="L391">
            <v>141440</v>
          </cell>
          <cell r="M391">
            <v>141440</v>
          </cell>
          <cell r="N391">
            <v>0</v>
          </cell>
          <cell r="P391">
            <v>0</v>
          </cell>
        </row>
        <row r="392">
          <cell r="H392" t="str">
            <v>Shrinivas S Shikaripurkar</v>
          </cell>
          <cell r="I392" t="str">
            <v/>
          </cell>
          <cell r="J392">
            <v>0</v>
          </cell>
          <cell r="K392">
            <v>0</v>
          </cell>
          <cell r="L392">
            <v>0</v>
          </cell>
          <cell r="M392">
            <v>587707</v>
          </cell>
          <cell r="N392">
            <v>587707</v>
          </cell>
          <cell r="P392">
            <v>0</v>
          </cell>
        </row>
        <row r="393">
          <cell r="H393" t="str">
            <v>Aman Dhall</v>
          </cell>
          <cell r="I393" t="str">
            <v>Cr</v>
          </cell>
          <cell r="J393">
            <v>16650</v>
          </cell>
          <cell r="K393">
            <v>0</v>
          </cell>
          <cell r="L393">
            <v>16650</v>
          </cell>
          <cell r="M393">
            <v>60390</v>
          </cell>
          <cell r="N393">
            <v>43740</v>
          </cell>
          <cell r="P393">
            <v>0</v>
          </cell>
        </row>
        <row r="394">
          <cell r="H394" t="str">
            <v>Sujit Dalai</v>
          </cell>
          <cell r="I394" t="str">
            <v/>
          </cell>
          <cell r="J394">
            <v>0</v>
          </cell>
          <cell r="K394">
            <v>0</v>
          </cell>
          <cell r="L394">
            <v>0</v>
          </cell>
          <cell r="M394">
            <v>150</v>
          </cell>
          <cell r="N394">
            <v>150</v>
          </cell>
          <cell r="P394">
            <v>0</v>
          </cell>
        </row>
        <row r="395">
          <cell r="H395" t="str">
            <v>Saurabh Gupta</v>
          </cell>
          <cell r="I395" t="str">
            <v>Cr</v>
          </cell>
          <cell r="J395">
            <v>91575</v>
          </cell>
          <cell r="K395">
            <v>0</v>
          </cell>
          <cell r="L395">
            <v>91575</v>
          </cell>
          <cell r="M395">
            <v>115875</v>
          </cell>
          <cell r="N395">
            <v>24300</v>
          </cell>
          <cell r="P395">
            <v>0</v>
          </cell>
        </row>
        <row r="396">
          <cell r="H396" t="str">
            <v>K.s.s.s. Vamsi Krishna</v>
          </cell>
          <cell r="I396" t="str">
            <v>Cr</v>
          </cell>
          <cell r="J396">
            <v>500</v>
          </cell>
          <cell r="K396">
            <v>0</v>
          </cell>
          <cell r="L396">
            <v>500</v>
          </cell>
          <cell r="M396">
            <v>500</v>
          </cell>
          <cell r="N396">
            <v>0</v>
          </cell>
          <cell r="P396">
            <v>0</v>
          </cell>
        </row>
        <row r="397">
          <cell r="H397" t="str">
            <v>Himanshu Neb Kapoor</v>
          </cell>
          <cell r="I397" t="str">
            <v>Cr</v>
          </cell>
          <cell r="J397">
            <v>200</v>
          </cell>
          <cell r="K397">
            <v>0</v>
          </cell>
          <cell r="L397">
            <v>200</v>
          </cell>
          <cell r="M397">
            <v>200</v>
          </cell>
          <cell r="N397">
            <v>0</v>
          </cell>
          <cell r="P397">
            <v>0</v>
          </cell>
        </row>
        <row r="398">
          <cell r="H398" t="str">
            <v>Manisha Mittal</v>
          </cell>
          <cell r="I398" t="str">
            <v>Cr</v>
          </cell>
          <cell r="J398">
            <v>500</v>
          </cell>
          <cell r="K398">
            <v>0</v>
          </cell>
          <cell r="L398">
            <v>500</v>
          </cell>
          <cell r="M398">
            <v>500</v>
          </cell>
          <cell r="N398">
            <v>250</v>
          </cell>
          <cell r="O398" t="str">
            <v>Cr</v>
          </cell>
          <cell r="P398">
            <v>-250</v>
          </cell>
        </row>
        <row r="399">
          <cell r="H399" t="str">
            <v>Indrajit Mukherjee</v>
          </cell>
          <cell r="I399" t="str">
            <v>Cr</v>
          </cell>
          <cell r="J399">
            <v>5000</v>
          </cell>
          <cell r="K399">
            <v>0</v>
          </cell>
          <cell r="L399">
            <v>5000</v>
          </cell>
          <cell r="M399">
            <v>10000</v>
          </cell>
          <cell r="N399">
            <v>5000</v>
          </cell>
          <cell r="P399">
            <v>0</v>
          </cell>
        </row>
        <row r="400">
          <cell r="H400" t="str">
            <v>Sitharamam Kakarala</v>
          </cell>
          <cell r="I400" t="str">
            <v>Cr</v>
          </cell>
          <cell r="J400">
            <v>5000</v>
          </cell>
          <cell r="K400">
            <v>0</v>
          </cell>
          <cell r="L400">
            <v>5000</v>
          </cell>
          <cell r="M400">
            <v>5000</v>
          </cell>
          <cell r="N400">
            <v>0</v>
          </cell>
          <cell r="P400">
            <v>0</v>
          </cell>
        </row>
        <row r="401">
          <cell r="H401" t="str">
            <v>Lawrence Liang</v>
          </cell>
          <cell r="I401" t="str">
            <v>Cr</v>
          </cell>
          <cell r="J401">
            <v>5000</v>
          </cell>
          <cell r="K401">
            <v>0</v>
          </cell>
          <cell r="L401">
            <v>5000</v>
          </cell>
          <cell r="M401">
            <v>5000</v>
          </cell>
          <cell r="N401">
            <v>0</v>
          </cell>
          <cell r="P401">
            <v>0</v>
          </cell>
        </row>
        <row r="402">
          <cell r="H402" t="str">
            <v>Vishnu Timber &amp; Plywood Co.</v>
          </cell>
          <cell r="I402" t="str">
            <v/>
          </cell>
          <cell r="J402">
            <v>0</v>
          </cell>
          <cell r="K402">
            <v>0</v>
          </cell>
          <cell r="L402">
            <v>0</v>
          </cell>
          <cell r="M402">
            <v>19024</v>
          </cell>
          <cell r="N402">
            <v>19024</v>
          </cell>
          <cell r="P402">
            <v>0</v>
          </cell>
        </row>
        <row r="403">
          <cell r="H403" t="str">
            <v>Max Healthcare Institute Ltd</v>
          </cell>
          <cell r="I403" t="str">
            <v>Cr</v>
          </cell>
          <cell r="J403">
            <v>145911</v>
          </cell>
          <cell r="K403">
            <v>0</v>
          </cell>
          <cell r="L403">
            <v>145911</v>
          </cell>
          <cell r="M403">
            <v>1507689</v>
          </cell>
          <cell r="N403">
            <v>1518378</v>
          </cell>
          <cell r="O403" t="str">
            <v>Cr</v>
          </cell>
          <cell r="P403">
            <v>-156600</v>
          </cell>
        </row>
        <row r="404">
          <cell r="H404" t="str">
            <v>Kahkashan Y Danyal</v>
          </cell>
          <cell r="I404" t="str">
            <v/>
          </cell>
          <cell r="J404">
            <v>0</v>
          </cell>
          <cell r="K404">
            <v>0</v>
          </cell>
          <cell r="L404">
            <v>0</v>
          </cell>
          <cell r="M404">
            <v>5000</v>
          </cell>
          <cell r="N404">
            <v>5000</v>
          </cell>
          <cell r="P404">
            <v>0</v>
          </cell>
        </row>
        <row r="405">
          <cell r="H405" t="str">
            <v>Dhruvan Gautham Kocheril</v>
          </cell>
          <cell r="I405" t="str">
            <v/>
          </cell>
          <cell r="J405">
            <v>0</v>
          </cell>
          <cell r="K405">
            <v>0</v>
          </cell>
          <cell r="L405">
            <v>0</v>
          </cell>
          <cell r="M405">
            <v>6000</v>
          </cell>
          <cell r="N405">
            <v>6000</v>
          </cell>
          <cell r="P405">
            <v>0</v>
          </cell>
        </row>
        <row r="406">
          <cell r="H406" t="str">
            <v>Veena Dewani</v>
          </cell>
          <cell r="I406" t="str">
            <v>Cr</v>
          </cell>
          <cell r="J406">
            <v>13875</v>
          </cell>
          <cell r="K406">
            <v>0</v>
          </cell>
          <cell r="L406">
            <v>13875</v>
          </cell>
          <cell r="M406">
            <v>37275</v>
          </cell>
          <cell r="N406">
            <v>23400</v>
          </cell>
          <cell r="P406">
            <v>0</v>
          </cell>
        </row>
        <row r="407">
          <cell r="H407" t="str">
            <v>Nishant Gehlot</v>
          </cell>
          <cell r="I407" t="str">
            <v>Cr</v>
          </cell>
          <cell r="J407">
            <v>18500</v>
          </cell>
          <cell r="K407">
            <v>0</v>
          </cell>
          <cell r="L407">
            <v>18500</v>
          </cell>
          <cell r="M407">
            <v>18500</v>
          </cell>
          <cell r="N407">
            <v>0</v>
          </cell>
          <cell r="P407">
            <v>0</v>
          </cell>
        </row>
        <row r="408">
          <cell r="H408" t="str">
            <v>Sumit Gulati</v>
          </cell>
          <cell r="I408" t="str">
            <v>Cr</v>
          </cell>
          <cell r="J408">
            <v>91575</v>
          </cell>
          <cell r="K408">
            <v>0</v>
          </cell>
          <cell r="L408">
            <v>91575</v>
          </cell>
          <cell r="M408">
            <v>132075</v>
          </cell>
          <cell r="N408">
            <v>137700</v>
          </cell>
          <cell r="O408" t="str">
            <v>Cr</v>
          </cell>
          <cell r="P408">
            <v>-97200</v>
          </cell>
        </row>
        <row r="409">
          <cell r="H409" t="str">
            <v>Times It Solutions</v>
          </cell>
          <cell r="I409" t="str">
            <v>Cr</v>
          </cell>
          <cell r="J409">
            <v>255018</v>
          </cell>
          <cell r="K409">
            <v>0</v>
          </cell>
          <cell r="L409">
            <v>255018</v>
          </cell>
          <cell r="M409">
            <v>2914054</v>
          </cell>
          <cell r="N409">
            <v>2913511</v>
          </cell>
          <cell r="O409" t="str">
            <v>Cr</v>
          </cell>
          <cell r="P409">
            <v>-254475</v>
          </cell>
        </row>
        <row r="410">
          <cell r="H410" t="str">
            <v>Amandeep Kaur-close</v>
          </cell>
          <cell r="I410" t="str">
            <v>Cr</v>
          </cell>
          <cell r="J410">
            <v>9000</v>
          </cell>
          <cell r="K410">
            <v>0</v>
          </cell>
          <cell r="L410">
            <v>9000</v>
          </cell>
          <cell r="M410">
            <v>9000</v>
          </cell>
          <cell r="N410">
            <v>0</v>
          </cell>
          <cell r="P410">
            <v>0</v>
          </cell>
        </row>
        <row r="411">
          <cell r="H411" t="str">
            <v>Sunil Dutt</v>
          </cell>
          <cell r="I411" t="str">
            <v>Cr</v>
          </cell>
          <cell r="J411">
            <v>9000</v>
          </cell>
          <cell r="K411">
            <v>0</v>
          </cell>
          <cell r="L411">
            <v>9000</v>
          </cell>
          <cell r="M411">
            <v>9000</v>
          </cell>
          <cell r="N411">
            <v>0</v>
          </cell>
          <cell r="P411">
            <v>0</v>
          </cell>
        </row>
        <row r="412">
          <cell r="H412" t="str">
            <v>Metaintent Private Limited</v>
          </cell>
          <cell r="I412" t="str">
            <v>Cr</v>
          </cell>
          <cell r="J412">
            <v>165750</v>
          </cell>
          <cell r="K412">
            <v>0</v>
          </cell>
          <cell r="L412">
            <v>165750</v>
          </cell>
          <cell r="M412">
            <v>173310</v>
          </cell>
          <cell r="N412">
            <v>7560</v>
          </cell>
          <cell r="P412">
            <v>0</v>
          </cell>
        </row>
        <row r="413">
          <cell r="H413" t="str">
            <v>Wood World</v>
          </cell>
          <cell r="I413" t="str">
            <v>Dr</v>
          </cell>
          <cell r="J413">
            <v>6658</v>
          </cell>
          <cell r="K413">
            <v>6658</v>
          </cell>
          <cell r="L413">
            <v>0</v>
          </cell>
          <cell r="M413">
            <v>163</v>
          </cell>
          <cell r="N413">
            <v>6821</v>
          </cell>
          <cell r="P413">
            <v>0</v>
          </cell>
        </row>
        <row r="414">
          <cell r="H414" t="str">
            <v>Shrabana Mukherjee</v>
          </cell>
          <cell r="I414" t="str">
            <v>Cr</v>
          </cell>
          <cell r="J414">
            <v>58275</v>
          </cell>
          <cell r="K414">
            <v>0</v>
          </cell>
          <cell r="L414">
            <v>58275</v>
          </cell>
          <cell r="M414">
            <v>158675</v>
          </cell>
          <cell r="N414">
            <v>148850</v>
          </cell>
          <cell r="O414" t="str">
            <v>Cr</v>
          </cell>
          <cell r="P414">
            <v>-48450</v>
          </cell>
        </row>
        <row r="415">
          <cell r="H415" t="str">
            <v>Flive Consulting Private Limited</v>
          </cell>
          <cell r="I415" t="str">
            <v>Cr</v>
          </cell>
          <cell r="J415">
            <v>109395</v>
          </cell>
          <cell r="K415">
            <v>0</v>
          </cell>
          <cell r="L415">
            <v>109395</v>
          </cell>
          <cell r="M415">
            <v>109395</v>
          </cell>
          <cell r="N415">
            <v>0</v>
          </cell>
          <cell r="P415">
            <v>0</v>
          </cell>
        </row>
        <row r="416">
          <cell r="H416" t="str">
            <v>Eduace Services Private Limited</v>
          </cell>
          <cell r="I416" t="str">
            <v>Cr</v>
          </cell>
          <cell r="J416">
            <v>44200</v>
          </cell>
          <cell r="K416">
            <v>0</v>
          </cell>
          <cell r="L416">
            <v>44200</v>
          </cell>
          <cell r="M416">
            <v>44200</v>
          </cell>
          <cell r="N416">
            <v>317542</v>
          </cell>
          <cell r="O416" t="str">
            <v>Cr</v>
          </cell>
          <cell r="P416">
            <v>-317542</v>
          </cell>
        </row>
        <row r="417">
          <cell r="H417" t="str">
            <v>Trademill &amp; Gym Equipment Repairing Centre-Duplicate</v>
          </cell>
          <cell r="I417" t="str">
            <v>Cr</v>
          </cell>
          <cell r="J417">
            <v>31715</v>
          </cell>
          <cell r="K417">
            <v>0</v>
          </cell>
          <cell r="L417">
            <v>31715</v>
          </cell>
          <cell r="M417">
            <v>31715</v>
          </cell>
          <cell r="N417">
            <v>0</v>
          </cell>
          <cell r="P417">
            <v>0</v>
          </cell>
        </row>
        <row r="418">
          <cell r="H418" t="str">
            <v>Care Health Insurance Limited</v>
          </cell>
          <cell r="I418" t="str">
            <v>Dr</v>
          </cell>
          <cell r="J418">
            <v>25772</v>
          </cell>
          <cell r="K418">
            <v>25772</v>
          </cell>
          <cell r="L418">
            <v>0</v>
          </cell>
          <cell r="M418">
            <v>30881</v>
          </cell>
          <cell r="N418">
            <v>53308</v>
          </cell>
          <cell r="O418" t="str">
            <v>Dr</v>
          </cell>
          <cell r="P418">
            <v>3345</v>
          </cell>
        </row>
        <row r="419">
          <cell r="H419" t="str">
            <v>Shweta Jain</v>
          </cell>
          <cell r="I419" t="str">
            <v>Cr</v>
          </cell>
          <cell r="J419">
            <v>600</v>
          </cell>
          <cell r="K419">
            <v>0</v>
          </cell>
          <cell r="L419">
            <v>600</v>
          </cell>
          <cell r="M419">
            <v>1200</v>
          </cell>
          <cell r="N419">
            <v>600</v>
          </cell>
          <cell r="P419">
            <v>0</v>
          </cell>
        </row>
        <row r="420">
          <cell r="H420" t="str">
            <v>Eastern Book Co. Pvt. Ltd</v>
          </cell>
          <cell r="I420" t="str">
            <v>Cr</v>
          </cell>
          <cell r="J420">
            <v>122265</v>
          </cell>
          <cell r="K420">
            <v>0</v>
          </cell>
          <cell r="L420">
            <v>122265</v>
          </cell>
          <cell r="M420">
            <v>381265</v>
          </cell>
          <cell r="N420">
            <v>259000</v>
          </cell>
          <cell r="P420">
            <v>0</v>
          </cell>
        </row>
        <row r="421">
          <cell r="H421" t="str">
            <v>Shivam Engg.</v>
          </cell>
          <cell r="I421" t="str">
            <v/>
          </cell>
          <cell r="J421">
            <v>0</v>
          </cell>
          <cell r="K421">
            <v>0</v>
          </cell>
          <cell r="L421">
            <v>0</v>
          </cell>
          <cell r="M421">
            <v>20402</v>
          </cell>
          <cell r="N421">
            <v>24143</v>
          </cell>
          <cell r="O421" t="str">
            <v>Cr</v>
          </cell>
          <cell r="P421">
            <v>-3741</v>
          </cell>
        </row>
        <row r="422">
          <cell r="H422" t="str">
            <v>Shri Giriraj Trading Co.</v>
          </cell>
          <cell r="I422" t="str">
            <v>Dr</v>
          </cell>
          <cell r="J422">
            <v>19541</v>
          </cell>
          <cell r="K422">
            <v>19541</v>
          </cell>
          <cell r="L422">
            <v>0</v>
          </cell>
          <cell r="M422">
            <v>0</v>
          </cell>
          <cell r="N422">
            <v>19541</v>
          </cell>
          <cell r="P422">
            <v>0</v>
          </cell>
        </row>
        <row r="423">
          <cell r="H423" t="str">
            <v>Allied Communications Pvt. Ltd.-close</v>
          </cell>
          <cell r="I423" t="str">
            <v/>
          </cell>
          <cell r="J423">
            <v>0</v>
          </cell>
          <cell r="K423">
            <v>0</v>
          </cell>
          <cell r="L423">
            <v>0</v>
          </cell>
          <cell r="M423">
            <v>316393</v>
          </cell>
          <cell r="N423">
            <v>316393</v>
          </cell>
          <cell r="P423">
            <v>0</v>
          </cell>
        </row>
        <row r="424">
          <cell r="H424" t="str">
            <v>Collab Circle Private Limited</v>
          </cell>
          <cell r="I424" t="str">
            <v/>
          </cell>
          <cell r="J424">
            <v>0</v>
          </cell>
          <cell r="K424">
            <v>0</v>
          </cell>
          <cell r="L424">
            <v>0</v>
          </cell>
          <cell r="M424">
            <v>590000</v>
          </cell>
          <cell r="N424">
            <v>590000</v>
          </cell>
          <cell r="P424">
            <v>0</v>
          </cell>
        </row>
        <row r="425">
          <cell r="H425" t="str">
            <v>Abhik Ahuja</v>
          </cell>
          <cell r="I425" t="str">
            <v/>
          </cell>
          <cell r="J425">
            <v>0</v>
          </cell>
          <cell r="K425">
            <v>0</v>
          </cell>
          <cell r="L425">
            <v>0</v>
          </cell>
          <cell r="M425">
            <v>350</v>
          </cell>
          <cell r="N425">
            <v>350</v>
          </cell>
          <cell r="P425">
            <v>0</v>
          </cell>
        </row>
        <row r="426">
          <cell r="H426" t="str">
            <v>Nipun Agarwal</v>
          </cell>
          <cell r="I426" t="str">
            <v>Cr</v>
          </cell>
          <cell r="J426">
            <v>150</v>
          </cell>
          <cell r="K426">
            <v>0</v>
          </cell>
          <cell r="L426">
            <v>150</v>
          </cell>
          <cell r="M426">
            <v>400</v>
          </cell>
          <cell r="N426">
            <v>250</v>
          </cell>
          <cell r="P426">
            <v>0</v>
          </cell>
        </row>
        <row r="427">
          <cell r="H427" t="str">
            <v>Shaurya Sharma</v>
          </cell>
          <cell r="I427" t="str">
            <v/>
          </cell>
          <cell r="J427">
            <v>0</v>
          </cell>
          <cell r="K427">
            <v>0</v>
          </cell>
          <cell r="L427">
            <v>0</v>
          </cell>
          <cell r="M427">
            <v>5900</v>
          </cell>
          <cell r="N427">
            <v>5900</v>
          </cell>
          <cell r="P427">
            <v>0</v>
          </cell>
        </row>
        <row r="428">
          <cell r="H428" t="str">
            <v>Sameer Shrivastava</v>
          </cell>
          <cell r="I428" t="str">
            <v>Cr</v>
          </cell>
          <cell r="J428">
            <v>350</v>
          </cell>
          <cell r="K428">
            <v>0</v>
          </cell>
          <cell r="L428">
            <v>350</v>
          </cell>
          <cell r="M428">
            <v>350</v>
          </cell>
          <cell r="N428">
            <v>0</v>
          </cell>
          <cell r="P428">
            <v>0</v>
          </cell>
        </row>
        <row r="429">
          <cell r="H429" t="str">
            <v>Maninder Singh</v>
          </cell>
          <cell r="I429" t="str">
            <v/>
          </cell>
          <cell r="J429">
            <v>0</v>
          </cell>
          <cell r="K429">
            <v>0</v>
          </cell>
          <cell r="L429">
            <v>0</v>
          </cell>
          <cell r="M429">
            <v>4000</v>
          </cell>
          <cell r="N429">
            <v>4000</v>
          </cell>
          <cell r="P429">
            <v>0</v>
          </cell>
        </row>
        <row r="430">
          <cell r="H430" t="str">
            <v>Anshu Sharma</v>
          </cell>
          <cell r="I430" t="str">
            <v/>
          </cell>
          <cell r="J430">
            <v>0</v>
          </cell>
          <cell r="K430">
            <v>0</v>
          </cell>
          <cell r="L430">
            <v>0</v>
          </cell>
          <cell r="M430">
            <v>144000</v>
          </cell>
          <cell r="N430">
            <v>198000</v>
          </cell>
          <cell r="O430" t="str">
            <v>Cr</v>
          </cell>
          <cell r="P430">
            <v>-54000</v>
          </cell>
        </row>
        <row r="431">
          <cell r="H431" t="str">
            <v>Interviewbit Software Services Llp</v>
          </cell>
          <cell r="I431" t="str">
            <v>Cr</v>
          </cell>
          <cell r="J431">
            <v>51050</v>
          </cell>
          <cell r="K431">
            <v>0</v>
          </cell>
          <cell r="L431">
            <v>51050</v>
          </cell>
          <cell r="M431">
            <v>51050</v>
          </cell>
          <cell r="N431">
            <v>0</v>
          </cell>
          <cell r="P431">
            <v>0</v>
          </cell>
        </row>
        <row r="432">
          <cell r="H432" t="str">
            <v>Ethics Research And Consulting Pvt Ltd</v>
          </cell>
          <cell r="I432" t="str">
            <v/>
          </cell>
          <cell r="J432">
            <v>0</v>
          </cell>
          <cell r="K432">
            <v>0</v>
          </cell>
          <cell r="L432">
            <v>0</v>
          </cell>
          <cell r="M432">
            <v>27000</v>
          </cell>
          <cell r="N432">
            <v>27000</v>
          </cell>
          <cell r="P432">
            <v>0</v>
          </cell>
        </row>
        <row r="433">
          <cell r="H433" t="str">
            <v>Senseindia</v>
          </cell>
          <cell r="I433" t="str">
            <v>Cr</v>
          </cell>
          <cell r="J433">
            <v>19581</v>
          </cell>
          <cell r="K433">
            <v>0</v>
          </cell>
          <cell r="L433">
            <v>19581</v>
          </cell>
          <cell r="M433">
            <v>119385</v>
          </cell>
          <cell r="N433">
            <v>99804</v>
          </cell>
          <cell r="P433">
            <v>0</v>
          </cell>
        </row>
        <row r="434">
          <cell r="H434" t="str">
            <v>Catalyst Inc.</v>
          </cell>
          <cell r="I434" t="str">
            <v>Cr</v>
          </cell>
          <cell r="J434">
            <v>242351</v>
          </cell>
          <cell r="K434">
            <v>0</v>
          </cell>
          <cell r="L434">
            <v>242351</v>
          </cell>
          <cell r="M434">
            <v>831392</v>
          </cell>
          <cell r="N434">
            <v>627528</v>
          </cell>
          <cell r="O434" t="str">
            <v>Cr</v>
          </cell>
          <cell r="P434">
            <v>-38487</v>
          </cell>
        </row>
        <row r="435">
          <cell r="H435" t="str">
            <v>Sanjay Chandwani</v>
          </cell>
          <cell r="I435" t="str">
            <v/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154000</v>
          </cell>
          <cell r="O435" t="str">
            <v>Cr</v>
          </cell>
          <cell r="P435">
            <v>-154000</v>
          </cell>
        </row>
        <row r="436">
          <cell r="H436" t="str">
            <v>Vinit Thakur</v>
          </cell>
          <cell r="I436" t="str">
            <v>Cr</v>
          </cell>
          <cell r="J436">
            <v>26196</v>
          </cell>
          <cell r="K436">
            <v>0</v>
          </cell>
          <cell r="L436">
            <v>26196</v>
          </cell>
          <cell r="M436">
            <v>302676</v>
          </cell>
          <cell r="N436">
            <v>276480</v>
          </cell>
          <cell r="P436">
            <v>0</v>
          </cell>
        </row>
        <row r="437">
          <cell r="H437" t="str">
            <v>Hotel Sayaji</v>
          </cell>
          <cell r="I437" t="str">
            <v/>
          </cell>
          <cell r="J437">
            <v>0</v>
          </cell>
          <cell r="K437">
            <v>0</v>
          </cell>
          <cell r="L437">
            <v>0</v>
          </cell>
          <cell r="M437">
            <v>35400</v>
          </cell>
          <cell r="N437">
            <v>35400</v>
          </cell>
          <cell r="P437">
            <v>0</v>
          </cell>
        </row>
        <row r="438">
          <cell r="H438" t="str">
            <v>Lsag India Llp</v>
          </cell>
          <cell r="I438" t="str">
            <v/>
          </cell>
          <cell r="J438">
            <v>0</v>
          </cell>
          <cell r="K438">
            <v>0</v>
          </cell>
          <cell r="L438">
            <v>0</v>
          </cell>
          <cell r="M438">
            <v>324000</v>
          </cell>
          <cell r="N438">
            <v>324000</v>
          </cell>
          <cell r="P438">
            <v>0</v>
          </cell>
        </row>
        <row r="439">
          <cell r="H439" t="str">
            <v>Sai Cartridge Refilling Centre</v>
          </cell>
          <cell r="I439" t="str">
            <v/>
          </cell>
          <cell r="J439">
            <v>0</v>
          </cell>
          <cell r="K439">
            <v>0</v>
          </cell>
          <cell r="L439">
            <v>0</v>
          </cell>
          <cell r="M439">
            <v>28300</v>
          </cell>
          <cell r="N439">
            <v>28300</v>
          </cell>
          <cell r="P439">
            <v>0</v>
          </cell>
        </row>
        <row r="440">
          <cell r="H440" t="str">
            <v>Mrigank Pawagi</v>
          </cell>
          <cell r="I440" t="str">
            <v/>
          </cell>
          <cell r="J440">
            <v>0</v>
          </cell>
          <cell r="K440">
            <v>0</v>
          </cell>
          <cell r="L440">
            <v>0</v>
          </cell>
          <cell r="M440">
            <v>20640</v>
          </cell>
          <cell r="N440">
            <v>20640</v>
          </cell>
          <cell r="P440">
            <v>0</v>
          </cell>
        </row>
        <row r="441">
          <cell r="H441" t="str">
            <v>Jasbir Kaur</v>
          </cell>
          <cell r="I441" t="str">
            <v/>
          </cell>
          <cell r="J441">
            <v>0</v>
          </cell>
          <cell r="K441">
            <v>0</v>
          </cell>
          <cell r="L441">
            <v>0</v>
          </cell>
          <cell r="M441">
            <v>13760</v>
          </cell>
          <cell r="N441">
            <v>13760</v>
          </cell>
          <cell r="P441">
            <v>0</v>
          </cell>
        </row>
        <row r="442">
          <cell r="H442" t="str">
            <v>Dodi Solutions Private Limited</v>
          </cell>
          <cell r="I442" t="str">
            <v/>
          </cell>
          <cell r="J442">
            <v>0</v>
          </cell>
          <cell r="K442">
            <v>0</v>
          </cell>
          <cell r="L442">
            <v>0</v>
          </cell>
          <cell r="M442">
            <v>279290</v>
          </cell>
          <cell r="N442">
            <v>279290</v>
          </cell>
          <cell r="P442">
            <v>0</v>
          </cell>
        </row>
        <row r="443">
          <cell r="H443" t="str">
            <v>Jayshree</v>
          </cell>
          <cell r="I443" t="str">
            <v/>
          </cell>
          <cell r="J443">
            <v>0</v>
          </cell>
          <cell r="K443">
            <v>0</v>
          </cell>
          <cell r="L443">
            <v>0</v>
          </cell>
          <cell r="M443">
            <v>428220</v>
          </cell>
          <cell r="N443">
            <v>428220</v>
          </cell>
          <cell r="P443">
            <v>0</v>
          </cell>
        </row>
        <row r="444">
          <cell r="H444" t="str">
            <v>Arijit Roy</v>
          </cell>
          <cell r="I444" t="str">
            <v/>
          </cell>
          <cell r="J444">
            <v>0</v>
          </cell>
          <cell r="K444">
            <v>0</v>
          </cell>
          <cell r="L444">
            <v>0</v>
          </cell>
          <cell r="M444">
            <v>10000</v>
          </cell>
          <cell r="N444">
            <v>10000</v>
          </cell>
          <cell r="P444">
            <v>0</v>
          </cell>
        </row>
        <row r="445">
          <cell r="H445" t="str">
            <v>Qp Educational Services Private Ltd</v>
          </cell>
          <cell r="I445" t="str">
            <v/>
          </cell>
          <cell r="J445">
            <v>0</v>
          </cell>
          <cell r="K445">
            <v>0</v>
          </cell>
          <cell r="L445">
            <v>0</v>
          </cell>
          <cell r="M445">
            <v>236000</v>
          </cell>
          <cell r="N445">
            <v>410000</v>
          </cell>
          <cell r="O445" t="str">
            <v>Cr</v>
          </cell>
          <cell r="P445">
            <v>-174000</v>
          </cell>
        </row>
        <row r="446">
          <cell r="H446" t="str">
            <v>Arvind</v>
          </cell>
          <cell r="I446" t="str">
            <v/>
          </cell>
          <cell r="J446">
            <v>0</v>
          </cell>
          <cell r="K446">
            <v>0</v>
          </cell>
          <cell r="L446">
            <v>0</v>
          </cell>
          <cell r="M446">
            <v>750</v>
          </cell>
          <cell r="N446">
            <v>750</v>
          </cell>
          <cell r="P446">
            <v>0</v>
          </cell>
        </row>
        <row r="447">
          <cell r="H447" t="str">
            <v>Abhisek Nayak</v>
          </cell>
          <cell r="I447" t="str">
            <v>Cr</v>
          </cell>
          <cell r="J447">
            <v>29137</v>
          </cell>
          <cell r="K447">
            <v>0</v>
          </cell>
          <cell r="L447">
            <v>29137</v>
          </cell>
          <cell r="M447">
            <v>68962</v>
          </cell>
          <cell r="N447">
            <v>39825</v>
          </cell>
          <cell r="P447">
            <v>0</v>
          </cell>
        </row>
        <row r="448">
          <cell r="H448" t="str">
            <v>Vedadrama India Pvt Ltd</v>
          </cell>
          <cell r="I448" t="str">
            <v/>
          </cell>
          <cell r="J448">
            <v>0</v>
          </cell>
          <cell r="K448">
            <v>0</v>
          </cell>
          <cell r="L448">
            <v>0</v>
          </cell>
          <cell r="M448">
            <v>54000</v>
          </cell>
          <cell r="N448">
            <v>54000</v>
          </cell>
          <cell r="P448">
            <v>0</v>
          </cell>
        </row>
        <row r="449">
          <cell r="H449" t="str">
            <v>Orange Cube Consultancy</v>
          </cell>
          <cell r="I449" t="str">
            <v>Cr</v>
          </cell>
          <cell r="J449">
            <v>35760</v>
          </cell>
          <cell r="K449">
            <v>0</v>
          </cell>
          <cell r="L449">
            <v>35760</v>
          </cell>
          <cell r="M449">
            <v>35760</v>
          </cell>
          <cell r="N449">
            <v>0</v>
          </cell>
          <cell r="P449">
            <v>0</v>
          </cell>
        </row>
        <row r="450">
          <cell r="H450" t="str">
            <v>Catking Educare</v>
          </cell>
          <cell r="I450" t="str">
            <v/>
          </cell>
          <cell r="J450">
            <v>0</v>
          </cell>
          <cell r="K450">
            <v>0</v>
          </cell>
          <cell r="L450">
            <v>0</v>
          </cell>
          <cell r="M450">
            <v>1785000</v>
          </cell>
          <cell r="N450">
            <v>1965000</v>
          </cell>
          <cell r="O450" t="str">
            <v>Cr</v>
          </cell>
          <cell r="P450">
            <v>-180000</v>
          </cell>
        </row>
        <row r="451">
          <cell r="H451" t="str">
            <v>Rishika Bahri</v>
          </cell>
          <cell r="I451" t="str">
            <v/>
          </cell>
          <cell r="J451">
            <v>0</v>
          </cell>
          <cell r="K451">
            <v>0</v>
          </cell>
          <cell r="L451">
            <v>0</v>
          </cell>
          <cell r="M451">
            <v>650</v>
          </cell>
          <cell r="N451">
            <v>950</v>
          </cell>
          <cell r="O451" t="str">
            <v>Cr</v>
          </cell>
          <cell r="P451">
            <v>-300</v>
          </cell>
        </row>
        <row r="452">
          <cell r="H452" t="str">
            <v>Sudeepta Pradhan</v>
          </cell>
          <cell r="I452" t="str">
            <v/>
          </cell>
          <cell r="J452">
            <v>0</v>
          </cell>
          <cell r="K452">
            <v>0</v>
          </cell>
          <cell r="L452">
            <v>0</v>
          </cell>
          <cell r="M452">
            <v>94500</v>
          </cell>
          <cell r="N452">
            <v>94500</v>
          </cell>
          <cell r="P452">
            <v>0</v>
          </cell>
        </row>
        <row r="453">
          <cell r="H453" t="str">
            <v>Chitrakalpa Sen</v>
          </cell>
          <cell r="I453" t="str">
            <v>Cr</v>
          </cell>
          <cell r="J453">
            <v>112387</v>
          </cell>
          <cell r="K453">
            <v>0</v>
          </cell>
          <cell r="L453">
            <v>112387</v>
          </cell>
          <cell r="M453">
            <v>368887</v>
          </cell>
          <cell r="N453">
            <v>357750</v>
          </cell>
          <cell r="O453" t="str">
            <v>Cr</v>
          </cell>
          <cell r="P453">
            <v>-101250</v>
          </cell>
        </row>
        <row r="454">
          <cell r="H454" t="str">
            <v>Mukta Datta</v>
          </cell>
          <cell r="I454" t="str">
            <v/>
          </cell>
          <cell r="J454">
            <v>0</v>
          </cell>
          <cell r="K454">
            <v>0</v>
          </cell>
          <cell r="L454">
            <v>0</v>
          </cell>
          <cell r="M454">
            <v>52920</v>
          </cell>
          <cell r="N454">
            <v>52920</v>
          </cell>
          <cell r="P454">
            <v>0</v>
          </cell>
        </row>
        <row r="455">
          <cell r="H455" t="str">
            <v>Lodha &amp; Co</v>
          </cell>
          <cell r="I455" t="str">
            <v/>
          </cell>
          <cell r="J455">
            <v>0</v>
          </cell>
          <cell r="K455">
            <v>0</v>
          </cell>
          <cell r="L455">
            <v>0</v>
          </cell>
          <cell r="M455">
            <v>386750</v>
          </cell>
          <cell r="N455">
            <v>386750</v>
          </cell>
          <cell r="P455">
            <v>0</v>
          </cell>
        </row>
        <row r="456">
          <cell r="H456" t="str">
            <v>Sangeeta Semwal</v>
          </cell>
          <cell r="I456" t="str">
            <v/>
          </cell>
          <cell r="J456">
            <v>0</v>
          </cell>
          <cell r="K456">
            <v>0</v>
          </cell>
          <cell r="L456">
            <v>0</v>
          </cell>
          <cell r="M456">
            <v>10000</v>
          </cell>
          <cell r="N456">
            <v>10000</v>
          </cell>
          <cell r="P456">
            <v>0</v>
          </cell>
        </row>
        <row r="457">
          <cell r="H457" t="str">
            <v>J.ramkumar</v>
          </cell>
          <cell r="I457" t="str">
            <v/>
          </cell>
          <cell r="J457">
            <v>0</v>
          </cell>
          <cell r="K457">
            <v>0</v>
          </cell>
          <cell r="L457">
            <v>0</v>
          </cell>
          <cell r="M457">
            <v>15000</v>
          </cell>
          <cell r="N457">
            <v>15000</v>
          </cell>
          <cell r="P457">
            <v>0</v>
          </cell>
        </row>
        <row r="458">
          <cell r="H458" t="str">
            <v>Akash Agnihotri</v>
          </cell>
          <cell r="I458" t="str">
            <v/>
          </cell>
          <cell r="J458">
            <v>0</v>
          </cell>
          <cell r="K458">
            <v>0</v>
          </cell>
          <cell r="L458">
            <v>0</v>
          </cell>
          <cell r="M458">
            <v>12590</v>
          </cell>
          <cell r="N458">
            <v>12590</v>
          </cell>
          <cell r="P458">
            <v>0</v>
          </cell>
        </row>
        <row r="459">
          <cell r="H459" t="str">
            <v>Meghana Rana</v>
          </cell>
          <cell r="I459" t="str">
            <v>Cr</v>
          </cell>
          <cell r="J459">
            <v>300</v>
          </cell>
          <cell r="K459">
            <v>0</v>
          </cell>
          <cell r="L459">
            <v>300</v>
          </cell>
          <cell r="M459">
            <v>900</v>
          </cell>
          <cell r="N459">
            <v>600</v>
          </cell>
          <cell r="P459">
            <v>0</v>
          </cell>
        </row>
        <row r="460">
          <cell r="H460" t="str">
            <v>Tannu Enterprices</v>
          </cell>
          <cell r="I460" t="str">
            <v/>
          </cell>
          <cell r="J460">
            <v>0</v>
          </cell>
          <cell r="K460">
            <v>0</v>
          </cell>
          <cell r="L460">
            <v>0</v>
          </cell>
          <cell r="M460">
            <v>10856</v>
          </cell>
          <cell r="N460">
            <v>10856</v>
          </cell>
          <cell r="P460">
            <v>0</v>
          </cell>
        </row>
        <row r="461">
          <cell r="H461" t="str">
            <v>Tushar Rakesh Jaruhar</v>
          </cell>
          <cell r="I461" t="str">
            <v>Cr</v>
          </cell>
          <cell r="J461">
            <v>6549</v>
          </cell>
          <cell r="K461">
            <v>0</v>
          </cell>
          <cell r="L461">
            <v>6549</v>
          </cell>
          <cell r="M461">
            <v>559509</v>
          </cell>
          <cell r="N461">
            <v>552960</v>
          </cell>
          <cell r="P461">
            <v>0</v>
          </cell>
        </row>
        <row r="462">
          <cell r="H462" t="str">
            <v>Subaran Roy</v>
          </cell>
          <cell r="I462" t="str">
            <v/>
          </cell>
          <cell r="J462">
            <v>0</v>
          </cell>
          <cell r="K462">
            <v>0</v>
          </cell>
          <cell r="L462">
            <v>0</v>
          </cell>
          <cell r="M462">
            <v>9450</v>
          </cell>
          <cell r="N462">
            <v>9450</v>
          </cell>
          <cell r="P462">
            <v>0</v>
          </cell>
        </row>
        <row r="463">
          <cell r="H463" t="str">
            <v>International Book Distributors</v>
          </cell>
          <cell r="I463" t="str">
            <v>Cr</v>
          </cell>
          <cell r="J463">
            <v>73616</v>
          </cell>
          <cell r="K463">
            <v>0</v>
          </cell>
          <cell r="L463">
            <v>73616</v>
          </cell>
          <cell r="M463">
            <v>139635</v>
          </cell>
          <cell r="N463">
            <v>130697</v>
          </cell>
          <cell r="O463" t="str">
            <v>Cr</v>
          </cell>
          <cell r="P463">
            <v>-64678</v>
          </cell>
        </row>
        <row r="464">
          <cell r="H464" t="str">
            <v>Ramanujam Padamanabha</v>
          </cell>
          <cell r="I464" t="str">
            <v>Cr</v>
          </cell>
          <cell r="J464">
            <v>46250</v>
          </cell>
          <cell r="K464">
            <v>0</v>
          </cell>
          <cell r="L464">
            <v>46250</v>
          </cell>
          <cell r="M464">
            <v>271250</v>
          </cell>
          <cell r="N464">
            <v>225000</v>
          </cell>
          <cell r="P464">
            <v>0</v>
          </cell>
        </row>
        <row r="465">
          <cell r="H465" t="str">
            <v>Admission Suvidha</v>
          </cell>
          <cell r="I465" t="str">
            <v/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63000</v>
          </cell>
          <cell r="O465" t="str">
            <v>Cr</v>
          </cell>
          <cell r="P465">
            <v>-63000</v>
          </cell>
        </row>
        <row r="466">
          <cell r="H466" t="str">
            <v>Aditi Arora</v>
          </cell>
          <cell r="I466" t="str">
            <v>Cr</v>
          </cell>
          <cell r="J466">
            <v>500</v>
          </cell>
          <cell r="K466">
            <v>0</v>
          </cell>
          <cell r="L466">
            <v>500</v>
          </cell>
          <cell r="M466">
            <v>1350</v>
          </cell>
          <cell r="N466">
            <v>850</v>
          </cell>
          <cell r="P466">
            <v>0</v>
          </cell>
        </row>
        <row r="467">
          <cell r="H467" t="str">
            <v>Ishita Chauhan</v>
          </cell>
          <cell r="I467" t="str">
            <v/>
          </cell>
          <cell r="J467">
            <v>0</v>
          </cell>
          <cell r="K467">
            <v>0</v>
          </cell>
          <cell r="L467">
            <v>0</v>
          </cell>
          <cell r="M467">
            <v>600</v>
          </cell>
          <cell r="N467">
            <v>600</v>
          </cell>
          <cell r="P467">
            <v>0</v>
          </cell>
        </row>
        <row r="468">
          <cell r="H468" t="str">
            <v>Rico Printers</v>
          </cell>
          <cell r="I468" t="str">
            <v/>
          </cell>
          <cell r="J468">
            <v>0</v>
          </cell>
          <cell r="K468">
            <v>0</v>
          </cell>
          <cell r="L468">
            <v>0</v>
          </cell>
          <cell r="M468">
            <v>453</v>
          </cell>
          <cell r="N468">
            <v>453</v>
          </cell>
          <cell r="P468">
            <v>0</v>
          </cell>
        </row>
        <row r="469">
          <cell r="H469" t="str">
            <v>Preksh Innovations Pvt Ltd</v>
          </cell>
          <cell r="I469" t="str">
            <v/>
          </cell>
          <cell r="J469">
            <v>0</v>
          </cell>
          <cell r="K469">
            <v>0</v>
          </cell>
          <cell r="L469">
            <v>0</v>
          </cell>
          <cell r="M469">
            <v>37800</v>
          </cell>
          <cell r="N469">
            <v>37800</v>
          </cell>
          <cell r="P469">
            <v>0</v>
          </cell>
        </row>
        <row r="470">
          <cell r="H470" t="str">
            <v>Yourstory Media Pvt Ltd</v>
          </cell>
          <cell r="I470" t="str">
            <v/>
          </cell>
          <cell r="J470">
            <v>0</v>
          </cell>
          <cell r="K470">
            <v>0</v>
          </cell>
          <cell r="L470">
            <v>0</v>
          </cell>
          <cell r="M470">
            <v>590000</v>
          </cell>
          <cell r="N470">
            <v>774500</v>
          </cell>
          <cell r="O470" t="str">
            <v>Cr</v>
          </cell>
          <cell r="P470">
            <v>-184500</v>
          </cell>
        </row>
        <row r="471">
          <cell r="H471" t="str">
            <v>Gayatri Singh</v>
          </cell>
          <cell r="I471" t="str">
            <v/>
          </cell>
          <cell r="J471">
            <v>0</v>
          </cell>
          <cell r="K471">
            <v>0</v>
          </cell>
          <cell r="L471">
            <v>0</v>
          </cell>
          <cell r="M471">
            <v>157500</v>
          </cell>
          <cell r="N471">
            <v>157500</v>
          </cell>
          <cell r="P471">
            <v>0</v>
          </cell>
        </row>
        <row r="472">
          <cell r="H472" t="str">
            <v>Niramay Chugh</v>
          </cell>
          <cell r="I472" t="str">
            <v/>
          </cell>
          <cell r="J472">
            <v>0</v>
          </cell>
          <cell r="K472">
            <v>0</v>
          </cell>
          <cell r="L472">
            <v>0</v>
          </cell>
          <cell r="M472">
            <v>900</v>
          </cell>
          <cell r="N472">
            <v>2310</v>
          </cell>
          <cell r="O472" t="str">
            <v>Cr</v>
          </cell>
          <cell r="P472">
            <v>-1410</v>
          </cell>
        </row>
        <row r="473">
          <cell r="H473" t="str">
            <v>Raj Stationers</v>
          </cell>
          <cell r="I473" t="str">
            <v>Cr</v>
          </cell>
          <cell r="J473">
            <v>21663</v>
          </cell>
          <cell r="K473">
            <v>0</v>
          </cell>
          <cell r="L473">
            <v>21663</v>
          </cell>
          <cell r="M473">
            <v>171690</v>
          </cell>
          <cell r="N473">
            <v>166887</v>
          </cell>
          <cell r="O473" t="str">
            <v>Cr</v>
          </cell>
          <cell r="P473">
            <v>-16860</v>
          </cell>
        </row>
        <row r="474">
          <cell r="H474" t="str">
            <v>Godaddy India Domains And Hosting Services Private Limited</v>
          </cell>
          <cell r="I474" t="str">
            <v/>
          </cell>
          <cell r="J474">
            <v>0</v>
          </cell>
          <cell r="K474">
            <v>0</v>
          </cell>
          <cell r="L474">
            <v>0</v>
          </cell>
          <cell r="M474">
            <v>1704</v>
          </cell>
          <cell r="N474">
            <v>1704</v>
          </cell>
          <cell r="P474">
            <v>0</v>
          </cell>
        </row>
        <row r="475">
          <cell r="H475" t="str">
            <v>Mrida Heart 'n Soil Foundation</v>
          </cell>
          <cell r="I475" t="str">
            <v>Cr</v>
          </cell>
          <cell r="J475">
            <v>250000</v>
          </cell>
          <cell r="K475">
            <v>0</v>
          </cell>
          <cell r="L475">
            <v>250000</v>
          </cell>
          <cell r="M475">
            <v>1250000</v>
          </cell>
          <cell r="N475">
            <v>1000000</v>
          </cell>
          <cell r="P475">
            <v>0</v>
          </cell>
        </row>
        <row r="476">
          <cell r="H476" t="str">
            <v>Beastnudge Global Private Limited</v>
          </cell>
          <cell r="I476" t="str">
            <v>Cr</v>
          </cell>
          <cell r="J476">
            <v>153042</v>
          </cell>
          <cell r="K476">
            <v>0</v>
          </cell>
          <cell r="L476">
            <v>153042</v>
          </cell>
          <cell r="M476">
            <v>301542</v>
          </cell>
          <cell r="N476">
            <v>148500</v>
          </cell>
          <cell r="P476">
            <v>0</v>
          </cell>
        </row>
        <row r="477">
          <cell r="H477" t="str">
            <v>Suryaansh Educational Events Opc Private Limited</v>
          </cell>
          <cell r="I477" t="str">
            <v/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29376</v>
          </cell>
          <cell r="O477" t="str">
            <v>Cr</v>
          </cell>
          <cell r="P477">
            <v>-29376</v>
          </cell>
        </row>
        <row r="478">
          <cell r="H478" t="str">
            <v>Ebsco International Inc.</v>
          </cell>
          <cell r="I478" t="str">
            <v/>
          </cell>
          <cell r="J478">
            <v>0</v>
          </cell>
          <cell r="K478">
            <v>0</v>
          </cell>
          <cell r="L478">
            <v>0</v>
          </cell>
          <cell r="M478">
            <v>1157069</v>
          </cell>
          <cell r="N478">
            <v>1157069</v>
          </cell>
          <cell r="P478">
            <v>0</v>
          </cell>
        </row>
        <row r="479">
          <cell r="H479" t="str">
            <v>Beenu Kumar</v>
          </cell>
          <cell r="I479" t="str">
            <v>Cr</v>
          </cell>
          <cell r="J479">
            <v>161412</v>
          </cell>
          <cell r="K479">
            <v>0</v>
          </cell>
          <cell r="L479">
            <v>161412</v>
          </cell>
          <cell r="M479">
            <v>543672</v>
          </cell>
          <cell r="N479">
            <v>771285</v>
          </cell>
          <cell r="O479" t="str">
            <v>Cr</v>
          </cell>
          <cell r="P479">
            <v>-389025</v>
          </cell>
        </row>
        <row r="480">
          <cell r="H480" t="str">
            <v>Pearson India Education Services Pvt. Ltd.</v>
          </cell>
          <cell r="I480" t="str">
            <v/>
          </cell>
          <cell r="J480">
            <v>0</v>
          </cell>
          <cell r="K480">
            <v>0</v>
          </cell>
          <cell r="L480">
            <v>0</v>
          </cell>
          <cell r="M480">
            <v>35540</v>
          </cell>
          <cell r="N480">
            <v>35540</v>
          </cell>
          <cell r="P480">
            <v>0</v>
          </cell>
        </row>
        <row r="481">
          <cell r="H481" t="str">
            <v>Sujit Pedda Baliyarasimhuni</v>
          </cell>
          <cell r="I481" t="str">
            <v>Dr</v>
          </cell>
          <cell r="J481">
            <v>375</v>
          </cell>
          <cell r="K481">
            <v>375</v>
          </cell>
          <cell r="L481">
            <v>0</v>
          </cell>
          <cell r="M481">
            <v>162975</v>
          </cell>
          <cell r="N481">
            <v>163350</v>
          </cell>
          <cell r="P481">
            <v>0</v>
          </cell>
        </row>
        <row r="482">
          <cell r="H482" t="str">
            <v>Ranu Gadi</v>
          </cell>
          <cell r="I482" t="str">
            <v/>
          </cell>
          <cell r="J482">
            <v>0</v>
          </cell>
          <cell r="K482">
            <v>0</v>
          </cell>
          <cell r="L482">
            <v>0</v>
          </cell>
          <cell r="M482">
            <v>9000</v>
          </cell>
          <cell r="N482">
            <v>9000</v>
          </cell>
          <cell r="P482">
            <v>0</v>
          </cell>
        </row>
        <row r="483">
          <cell r="H483" t="str">
            <v>Kulvir Singh</v>
          </cell>
          <cell r="I483" t="str">
            <v/>
          </cell>
          <cell r="J483">
            <v>0</v>
          </cell>
          <cell r="K483">
            <v>0</v>
          </cell>
          <cell r="L483">
            <v>0</v>
          </cell>
          <cell r="M483">
            <v>9000</v>
          </cell>
          <cell r="N483">
            <v>9000</v>
          </cell>
          <cell r="P483">
            <v>0</v>
          </cell>
        </row>
        <row r="484">
          <cell r="H484" t="str">
            <v>Transvalue Consultants</v>
          </cell>
          <cell r="I484" t="str">
            <v/>
          </cell>
          <cell r="J484">
            <v>0</v>
          </cell>
          <cell r="K484">
            <v>0</v>
          </cell>
          <cell r="L484">
            <v>0</v>
          </cell>
          <cell r="M484">
            <v>10800</v>
          </cell>
          <cell r="N484">
            <v>10800</v>
          </cell>
          <cell r="P484">
            <v>0</v>
          </cell>
        </row>
        <row r="485">
          <cell r="H485" t="str">
            <v>Linkedin Singapore Pte Ltd</v>
          </cell>
          <cell r="I485" t="str">
            <v/>
          </cell>
          <cell r="J485">
            <v>0</v>
          </cell>
          <cell r="K485">
            <v>0</v>
          </cell>
          <cell r="L485">
            <v>0</v>
          </cell>
          <cell r="M485">
            <v>490504</v>
          </cell>
          <cell r="N485">
            <v>490504</v>
          </cell>
          <cell r="P485">
            <v>0</v>
          </cell>
        </row>
        <row r="486">
          <cell r="H486" t="str">
            <v>Hemant Kumar Gupta</v>
          </cell>
          <cell r="I486" t="str">
            <v>Cr</v>
          </cell>
          <cell r="J486">
            <v>101750</v>
          </cell>
          <cell r="K486">
            <v>0</v>
          </cell>
          <cell r="L486">
            <v>101750</v>
          </cell>
          <cell r="M486">
            <v>497750</v>
          </cell>
          <cell r="N486">
            <v>396000</v>
          </cell>
          <cell r="P486">
            <v>0</v>
          </cell>
        </row>
        <row r="487">
          <cell r="H487" t="str">
            <v>Coding Blocks Pvt Ltd</v>
          </cell>
          <cell r="I487" t="str">
            <v>Cr</v>
          </cell>
          <cell r="J487">
            <v>157290</v>
          </cell>
          <cell r="K487">
            <v>0</v>
          </cell>
          <cell r="L487">
            <v>157290</v>
          </cell>
          <cell r="M487">
            <v>157290</v>
          </cell>
          <cell r="N487">
            <v>476212</v>
          </cell>
          <cell r="O487" t="str">
            <v>Cr</v>
          </cell>
          <cell r="P487">
            <v>-476212</v>
          </cell>
        </row>
        <row r="488">
          <cell r="H488" t="str">
            <v>Sandeep Kapoor</v>
          </cell>
          <cell r="I488" t="str">
            <v>Cr</v>
          </cell>
          <cell r="J488">
            <v>62436</v>
          </cell>
          <cell r="K488">
            <v>0</v>
          </cell>
          <cell r="L488">
            <v>62436</v>
          </cell>
          <cell r="M488">
            <v>520146</v>
          </cell>
          <cell r="N488">
            <v>596460</v>
          </cell>
          <cell r="O488" t="str">
            <v>Cr</v>
          </cell>
          <cell r="P488">
            <v>-138750</v>
          </cell>
        </row>
        <row r="489">
          <cell r="H489" t="str">
            <v>Novi Digital Entertainment Private Limited</v>
          </cell>
          <cell r="I489" t="str">
            <v>Dr</v>
          </cell>
          <cell r="J489">
            <v>2562</v>
          </cell>
          <cell r="K489">
            <v>2562</v>
          </cell>
          <cell r="L489">
            <v>0</v>
          </cell>
          <cell r="M489">
            <v>0</v>
          </cell>
          <cell r="N489">
            <v>2562</v>
          </cell>
          <cell r="P489">
            <v>0</v>
          </cell>
        </row>
        <row r="490">
          <cell r="H490" t="str">
            <v>Manasi Gayatri Chopra</v>
          </cell>
          <cell r="I490" t="str">
            <v>Cr</v>
          </cell>
          <cell r="J490">
            <v>45479</v>
          </cell>
          <cell r="K490">
            <v>0</v>
          </cell>
          <cell r="L490">
            <v>45479</v>
          </cell>
          <cell r="M490">
            <v>67979</v>
          </cell>
          <cell r="N490">
            <v>22500</v>
          </cell>
          <cell r="P490">
            <v>0</v>
          </cell>
        </row>
        <row r="491">
          <cell r="H491" t="str">
            <v>Splurging Plu</v>
          </cell>
          <cell r="I491" t="str">
            <v/>
          </cell>
          <cell r="J491">
            <v>0</v>
          </cell>
          <cell r="K491">
            <v>0</v>
          </cell>
          <cell r="L491">
            <v>0</v>
          </cell>
          <cell r="M491">
            <v>216920</v>
          </cell>
          <cell r="N491">
            <v>389760</v>
          </cell>
          <cell r="O491" t="str">
            <v>Cr</v>
          </cell>
          <cell r="P491">
            <v>-172840</v>
          </cell>
        </row>
        <row r="492">
          <cell r="H492" t="str">
            <v>Trademill &amp; Gym Equipment Repairing Centre</v>
          </cell>
          <cell r="I492" t="str">
            <v>Cr</v>
          </cell>
          <cell r="J492">
            <v>0</v>
          </cell>
          <cell r="K492">
            <v>0</v>
          </cell>
          <cell r="L492">
            <v>0</v>
          </cell>
          <cell r="M492">
            <v>80561</v>
          </cell>
          <cell r="N492">
            <v>80561</v>
          </cell>
          <cell r="P492">
            <v>0</v>
          </cell>
        </row>
        <row r="493">
          <cell r="H493" t="str">
            <v>Gak Partners</v>
          </cell>
          <cell r="I493" t="str">
            <v>Cr</v>
          </cell>
          <cell r="J493">
            <v>69375</v>
          </cell>
          <cell r="K493">
            <v>0</v>
          </cell>
          <cell r="L493">
            <v>69375</v>
          </cell>
          <cell r="M493">
            <v>0</v>
          </cell>
          <cell r="N493">
            <v>0</v>
          </cell>
          <cell r="O493" t="str">
            <v>Cr</v>
          </cell>
          <cell r="P493">
            <v>-69375</v>
          </cell>
        </row>
        <row r="494">
          <cell r="H494" t="str">
            <v>Maneek Kumar</v>
          </cell>
          <cell r="I494" t="str">
            <v/>
          </cell>
          <cell r="J494">
            <v>0</v>
          </cell>
          <cell r="K494">
            <v>0</v>
          </cell>
          <cell r="L494">
            <v>0</v>
          </cell>
          <cell r="M494">
            <v>344000</v>
          </cell>
          <cell r="N494">
            <v>344000</v>
          </cell>
          <cell r="P494">
            <v>0</v>
          </cell>
        </row>
        <row r="495">
          <cell r="H495" t="str">
            <v>Amrita Singh</v>
          </cell>
          <cell r="I495" t="str">
            <v/>
          </cell>
          <cell r="J495">
            <v>0</v>
          </cell>
          <cell r="K495">
            <v>0</v>
          </cell>
          <cell r="L495">
            <v>0</v>
          </cell>
          <cell r="M495">
            <v>52650</v>
          </cell>
          <cell r="N495">
            <v>52650</v>
          </cell>
          <cell r="P495">
            <v>0</v>
          </cell>
        </row>
        <row r="496">
          <cell r="H496" t="str">
            <v>Kalsun Partners</v>
          </cell>
          <cell r="I496" t="str">
            <v/>
          </cell>
          <cell r="J496">
            <v>0</v>
          </cell>
          <cell r="K496">
            <v>0</v>
          </cell>
          <cell r="L496">
            <v>0</v>
          </cell>
          <cell r="M496">
            <v>302400</v>
          </cell>
          <cell r="N496">
            <v>567773</v>
          </cell>
          <cell r="O496" t="str">
            <v>Cr</v>
          </cell>
          <cell r="P496">
            <v>-265373</v>
          </cell>
        </row>
        <row r="497">
          <cell r="H497" t="str">
            <v>Unique Tech Point</v>
          </cell>
          <cell r="I497" t="str">
            <v>Cr</v>
          </cell>
          <cell r="J497">
            <v>35919</v>
          </cell>
          <cell r="K497">
            <v>0</v>
          </cell>
          <cell r="L497">
            <v>35919</v>
          </cell>
          <cell r="M497">
            <v>252690</v>
          </cell>
          <cell r="N497">
            <v>246771</v>
          </cell>
          <cell r="O497" t="str">
            <v>Cr</v>
          </cell>
          <cell r="P497">
            <v>-30000</v>
          </cell>
        </row>
        <row r="498">
          <cell r="H498" t="str">
            <v>Vinita Johorey</v>
          </cell>
          <cell r="I498" t="str">
            <v/>
          </cell>
          <cell r="J498">
            <v>0</v>
          </cell>
          <cell r="K498">
            <v>0</v>
          </cell>
          <cell r="L498">
            <v>0</v>
          </cell>
          <cell r="M498">
            <v>16200</v>
          </cell>
          <cell r="N498">
            <v>16200</v>
          </cell>
          <cell r="P498">
            <v>0</v>
          </cell>
        </row>
        <row r="499">
          <cell r="H499" t="str">
            <v>Legal Talent Management Pvt Ltd</v>
          </cell>
          <cell r="I499" t="str">
            <v/>
          </cell>
          <cell r="J499">
            <v>0</v>
          </cell>
          <cell r="K499">
            <v>0</v>
          </cell>
          <cell r="L499">
            <v>0</v>
          </cell>
          <cell r="M499">
            <v>270000</v>
          </cell>
          <cell r="N499">
            <v>270000</v>
          </cell>
          <cell r="P499">
            <v>0</v>
          </cell>
        </row>
        <row r="500">
          <cell r="H500" t="str">
            <v>Sushil Singh &amp; Associates</v>
          </cell>
          <cell r="I500" t="str">
            <v/>
          </cell>
          <cell r="J500">
            <v>0</v>
          </cell>
          <cell r="K500">
            <v>0</v>
          </cell>
          <cell r="L500">
            <v>0</v>
          </cell>
          <cell r="M500">
            <v>265861</v>
          </cell>
          <cell r="N500">
            <v>401461</v>
          </cell>
          <cell r="O500" t="str">
            <v>Cr</v>
          </cell>
          <cell r="P500">
            <v>-135600</v>
          </cell>
        </row>
        <row r="501">
          <cell r="H501" t="str">
            <v>Neela Natraj</v>
          </cell>
          <cell r="I501" t="str">
            <v/>
          </cell>
          <cell r="J501">
            <v>0</v>
          </cell>
          <cell r="K501">
            <v>0</v>
          </cell>
          <cell r="L501">
            <v>0</v>
          </cell>
          <cell r="M501">
            <v>8000</v>
          </cell>
          <cell r="N501">
            <v>8000</v>
          </cell>
          <cell r="P501">
            <v>0</v>
          </cell>
        </row>
        <row r="502">
          <cell r="H502" t="str">
            <v>Lawctopus.com</v>
          </cell>
          <cell r="I502" t="str">
            <v/>
          </cell>
          <cell r="J502">
            <v>0</v>
          </cell>
          <cell r="K502">
            <v>0</v>
          </cell>
          <cell r="L502">
            <v>0</v>
          </cell>
          <cell r="M502">
            <v>81900</v>
          </cell>
          <cell r="N502">
            <v>81900</v>
          </cell>
          <cell r="P502">
            <v>0</v>
          </cell>
        </row>
        <row r="503">
          <cell r="H503" t="str">
            <v>Sapra Traders</v>
          </cell>
          <cell r="I503" t="str">
            <v>Cr</v>
          </cell>
          <cell r="J503">
            <v>105788</v>
          </cell>
          <cell r="K503">
            <v>0</v>
          </cell>
          <cell r="L503">
            <v>105788</v>
          </cell>
          <cell r="M503">
            <v>377011</v>
          </cell>
          <cell r="N503">
            <v>528614</v>
          </cell>
          <cell r="O503" t="str">
            <v>Cr</v>
          </cell>
          <cell r="P503">
            <v>-257391</v>
          </cell>
        </row>
        <row r="504">
          <cell r="H504" t="str">
            <v>Anshuman Pandey</v>
          </cell>
          <cell r="I504" t="str">
            <v/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92812</v>
          </cell>
          <cell r="O504" t="str">
            <v>Cr</v>
          </cell>
          <cell r="P504">
            <v>-92812</v>
          </cell>
        </row>
        <row r="505">
          <cell r="H505" t="str">
            <v>Global Nanotech</v>
          </cell>
          <cell r="I505" t="str">
            <v/>
          </cell>
          <cell r="J505">
            <v>0</v>
          </cell>
          <cell r="K505">
            <v>0</v>
          </cell>
          <cell r="L505">
            <v>0</v>
          </cell>
          <cell r="M505">
            <v>369652</v>
          </cell>
          <cell r="N505">
            <v>369652</v>
          </cell>
          <cell r="P505">
            <v>0</v>
          </cell>
        </row>
        <row r="506">
          <cell r="H506" t="str">
            <v>System Network Pvt. Ltd.</v>
          </cell>
          <cell r="I506" t="str">
            <v/>
          </cell>
          <cell r="J506">
            <v>0</v>
          </cell>
          <cell r="K506">
            <v>0</v>
          </cell>
          <cell r="L506">
            <v>0</v>
          </cell>
          <cell r="M506">
            <v>1013025</v>
          </cell>
          <cell r="N506">
            <v>1017163</v>
          </cell>
          <cell r="O506" t="str">
            <v>Cr</v>
          </cell>
          <cell r="P506">
            <v>-4138</v>
          </cell>
        </row>
        <row r="507">
          <cell r="H507" t="str">
            <v>Joginder Earth Movers &amp; Enterprises</v>
          </cell>
          <cell r="I507" t="str">
            <v/>
          </cell>
          <cell r="J507">
            <v>0</v>
          </cell>
          <cell r="K507">
            <v>0</v>
          </cell>
          <cell r="L507">
            <v>0</v>
          </cell>
          <cell r="M507">
            <v>18252</v>
          </cell>
          <cell r="N507">
            <v>18252</v>
          </cell>
          <cell r="P507">
            <v>0</v>
          </cell>
        </row>
        <row r="508">
          <cell r="H508" t="str">
            <v>Dr Sheetal Jain</v>
          </cell>
          <cell r="I508" t="str">
            <v>Cr</v>
          </cell>
          <cell r="J508">
            <v>151700</v>
          </cell>
          <cell r="K508">
            <v>0</v>
          </cell>
          <cell r="L508">
            <v>151700</v>
          </cell>
          <cell r="M508">
            <v>290300</v>
          </cell>
          <cell r="N508">
            <v>184800</v>
          </cell>
          <cell r="O508" t="str">
            <v>Cr</v>
          </cell>
          <cell r="P508">
            <v>-46200</v>
          </cell>
        </row>
        <row r="509">
          <cell r="H509" t="str">
            <v>Kshitiz Khera</v>
          </cell>
          <cell r="I509" t="str">
            <v/>
          </cell>
          <cell r="J509">
            <v>0</v>
          </cell>
          <cell r="K509">
            <v>0</v>
          </cell>
          <cell r="L509">
            <v>0</v>
          </cell>
          <cell r="M509">
            <v>18900</v>
          </cell>
          <cell r="N509">
            <v>18900</v>
          </cell>
          <cell r="P509">
            <v>0</v>
          </cell>
        </row>
        <row r="510">
          <cell r="H510" t="str">
            <v>Hdfc Ergo General Insurance Co. Ltd.</v>
          </cell>
          <cell r="I510" t="str">
            <v/>
          </cell>
          <cell r="J510">
            <v>0</v>
          </cell>
          <cell r="K510">
            <v>0</v>
          </cell>
          <cell r="L510">
            <v>0</v>
          </cell>
          <cell r="M510">
            <v>565265</v>
          </cell>
          <cell r="N510">
            <v>564455</v>
          </cell>
          <cell r="O510" t="str">
            <v>Dr</v>
          </cell>
          <cell r="P510">
            <v>810</v>
          </cell>
        </row>
        <row r="511">
          <cell r="H511" t="str">
            <v>Sabudh Foundation</v>
          </cell>
          <cell r="I511" t="str">
            <v/>
          </cell>
          <cell r="J511">
            <v>0</v>
          </cell>
          <cell r="K511">
            <v>0</v>
          </cell>
          <cell r="L511">
            <v>0</v>
          </cell>
          <cell r="M511">
            <v>816355</v>
          </cell>
          <cell r="N511">
            <v>816355</v>
          </cell>
          <cell r="P511">
            <v>0</v>
          </cell>
        </row>
        <row r="512">
          <cell r="H512" t="str">
            <v>Uttara Pattanaik Consulting Services</v>
          </cell>
          <cell r="I512" t="str">
            <v/>
          </cell>
          <cell r="J512">
            <v>0</v>
          </cell>
          <cell r="K512">
            <v>0</v>
          </cell>
          <cell r="L512">
            <v>0</v>
          </cell>
          <cell r="M512">
            <v>162000</v>
          </cell>
          <cell r="N512">
            <v>162000</v>
          </cell>
          <cell r="P512">
            <v>0</v>
          </cell>
        </row>
        <row r="513">
          <cell r="H513" t="str">
            <v>Qs-era India Pvt Ltd</v>
          </cell>
          <cell r="I513" t="str">
            <v>Cr</v>
          </cell>
          <cell r="J513">
            <v>0</v>
          </cell>
          <cell r="K513">
            <v>0</v>
          </cell>
          <cell r="L513">
            <v>0</v>
          </cell>
          <cell r="M513">
            <v>354000</v>
          </cell>
          <cell r="N513">
            <v>354000</v>
          </cell>
          <cell r="P513">
            <v>0</v>
          </cell>
        </row>
        <row r="514">
          <cell r="H514" t="str">
            <v>Dipika Jain</v>
          </cell>
          <cell r="I514" t="str">
            <v>Cr</v>
          </cell>
          <cell r="J514">
            <v>3375</v>
          </cell>
          <cell r="K514">
            <v>0</v>
          </cell>
          <cell r="L514">
            <v>3375</v>
          </cell>
          <cell r="M514">
            <v>3375</v>
          </cell>
          <cell r="N514">
            <v>0</v>
          </cell>
          <cell r="P514">
            <v>0</v>
          </cell>
        </row>
        <row r="515">
          <cell r="H515" t="str">
            <v>Induslynk Training Services Pvt. Ltd. (mettl)</v>
          </cell>
          <cell r="I515" t="str">
            <v>Cr</v>
          </cell>
          <cell r="J515">
            <v>518952</v>
          </cell>
          <cell r="K515">
            <v>0</v>
          </cell>
          <cell r="L515">
            <v>518952</v>
          </cell>
          <cell r="M515">
            <v>1743773</v>
          </cell>
          <cell r="N515">
            <v>1229314</v>
          </cell>
          <cell r="O515" t="str">
            <v>Cr</v>
          </cell>
          <cell r="P515">
            <v>-4493</v>
          </cell>
        </row>
        <row r="516">
          <cell r="H516" t="str">
            <v>Left Hook Total Brand Management</v>
          </cell>
          <cell r="I516" t="str">
            <v/>
          </cell>
          <cell r="J516">
            <v>0</v>
          </cell>
          <cell r="K516">
            <v>0</v>
          </cell>
          <cell r="L516">
            <v>0</v>
          </cell>
          <cell r="M516">
            <v>113000</v>
          </cell>
          <cell r="N516">
            <v>113000</v>
          </cell>
          <cell r="P516">
            <v>0</v>
          </cell>
        </row>
        <row r="517">
          <cell r="H517" t="str">
            <v>Iit Delhi</v>
          </cell>
          <cell r="I517" t="str">
            <v>Dr</v>
          </cell>
          <cell r="J517">
            <v>2000</v>
          </cell>
          <cell r="K517">
            <v>2000</v>
          </cell>
          <cell r="L517">
            <v>0</v>
          </cell>
          <cell r="M517">
            <v>0</v>
          </cell>
          <cell r="N517">
            <v>2000</v>
          </cell>
          <cell r="P517">
            <v>0</v>
          </cell>
        </row>
        <row r="518">
          <cell r="H518" t="str">
            <v>Hotel Royal Orchid</v>
          </cell>
          <cell r="I518" t="str">
            <v/>
          </cell>
          <cell r="J518">
            <v>0</v>
          </cell>
          <cell r="K518">
            <v>0</v>
          </cell>
          <cell r="L518">
            <v>0</v>
          </cell>
          <cell r="M518">
            <v>41300</v>
          </cell>
          <cell r="N518">
            <v>41300</v>
          </cell>
          <cell r="P518">
            <v>0</v>
          </cell>
        </row>
        <row r="519">
          <cell r="H519" t="str">
            <v>Galaxy Insulations Pvt Ltd</v>
          </cell>
          <cell r="I519" t="str">
            <v>Cr</v>
          </cell>
          <cell r="J519">
            <v>15628</v>
          </cell>
          <cell r="K519">
            <v>0</v>
          </cell>
          <cell r="L519">
            <v>15628</v>
          </cell>
          <cell r="M519">
            <v>15628</v>
          </cell>
          <cell r="N519">
            <v>0</v>
          </cell>
          <cell r="P519">
            <v>0</v>
          </cell>
        </row>
        <row r="520">
          <cell r="H520" t="str">
            <v>Hostin Services Pvt. Ltd.</v>
          </cell>
          <cell r="I520" t="str">
            <v>Cr</v>
          </cell>
          <cell r="J520">
            <v>665</v>
          </cell>
          <cell r="K520">
            <v>0</v>
          </cell>
          <cell r="L520">
            <v>665</v>
          </cell>
          <cell r="M520">
            <v>56752</v>
          </cell>
          <cell r="N520">
            <v>56087</v>
          </cell>
          <cell r="P520">
            <v>0</v>
          </cell>
        </row>
        <row r="521">
          <cell r="H521" t="str">
            <v>Airtel-1032163789</v>
          </cell>
          <cell r="I521" t="str">
            <v/>
          </cell>
          <cell r="J521">
            <v>0</v>
          </cell>
          <cell r="K521">
            <v>0</v>
          </cell>
          <cell r="L521">
            <v>0</v>
          </cell>
          <cell r="M521">
            <v>19671</v>
          </cell>
          <cell r="N521">
            <v>24149</v>
          </cell>
          <cell r="O521" t="str">
            <v>Cr</v>
          </cell>
          <cell r="P521">
            <v>-4478</v>
          </cell>
        </row>
        <row r="522">
          <cell r="H522" t="str">
            <v>80 Db Communications Pvt Ltd</v>
          </cell>
          <cell r="I522" t="str">
            <v>Cr</v>
          </cell>
          <cell r="J522">
            <v>896052</v>
          </cell>
          <cell r="K522">
            <v>0</v>
          </cell>
          <cell r="L522">
            <v>896052</v>
          </cell>
          <cell r="M522">
            <v>2264420</v>
          </cell>
          <cell r="N522">
            <v>2014336</v>
          </cell>
          <cell r="O522" t="str">
            <v>Cr</v>
          </cell>
          <cell r="P522">
            <v>-645968</v>
          </cell>
        </row>
        <row r="523">
          <cell r="H523" t="str">
            <v>Charan Singh</v>
          </cell>
          <cell r="I523" t="str">
            <v>Cr</v>
          </cell>
          <cell r="J523">
            <v>4180</v>
          </cell>
          <cell r="K523">
            <v>0</v>
          </cell>
          <cell r="L523">
            <v>4180</v>
          </cell>
          <cell r="M523">
            <v>11130</v>
          </cell>
          <cell r="N523">
            <v>32916</v>
          </cell>
          <cell r="O523" t="str">
            <v>Cr</v>
          </cell>
          <cell r="P523">
            <v>-25966</v>
          </cell>
        </row>
        <row r="524">
          <cell r="H524" t="str">
            <v>Shantanu Shankar Bagchi</v>
          </cell>
          <cell r="I524" t="str">
            <v/>
          </cell>
          <cell r="J524">
            <v>0</v>
          </cell>
          <cell r="K524">
            <v>0</v>
          </cell>
          <cell r="L524">
            <v>0</v>
          </cell>
          <cell r="M524">
            <v>100800</v>
          </cell>
          <cell r="N524">
            <v>100800</v>
          </cell>
          <cell r="P524">
            <v>0</v>
          </cell>
        </row>
        <row r="525">
          <cell r="H525" t="str">
            <v>D.k. Enterprises</v>
          </cell>
          <cell r="I525" t="str">
            <v>Cr</v>
          </cell>
          <cell r="J525">
            <v>151093</v>
          </cell>
          <cell r="K525">
            <v>0</v>
          </cell>
          <cell r="L525">
            <v>151093</v>
          </cell>
          <cell r="M525">
            <v>647477</v>
          </cell>
          <cell r="N525">
            <v>534994</v>
          </cell>
          <cell r="O525" t="str">
            <v>Cr</v>
          </cell>
          <cell r="P525">
            <v>-38610</v>
          </cell>
        </row>
        <row r="526">
          <cell r="H526" t="str">
            <v>Indus Net Techshu Digital Pvt Ltd.</v>
          </cell>
          <cell r="I526" t="str">
            <v>Cr</v>
          </cell>
          <cell r="J526">
            <v>32775</v>
          </cell>
          <cell r="K526">
            <v>0</v>
          </cell>
          <cell r="L526">
            <v>32775</v>
          </cell>
          <cell r="M526">
            <v>360591</v>
          </cell>
          <cell r="N526">
            <v>327816</v>
          </cell>
          <cell r="P526">
            <v>0</v>
          </cell>
        </row>
        <row r="527">
          <cell r="H527" t="str">
            <v>Marinal S Satish</v>
          </cell>
          <cell r="I527" t="str">
            <v/>
          </cell>
          <cell r="J527">
            <v>0</v>
          </cell>
          <cell r="K527">
            <v>0</v>
          </cell>
          <cell r="L527">
            <v>0</v>
          </cell>
          <cell r="M527">
            <v>27000</v>
          </cell>
          <cell r="N527">
            <v>27000</v>
          </cell>
          <cell r="P527">
            <v>0</v>
          </cell>
        </row>
        <row r="528">
          <cell r="H528" t="str">
            <v>Badrinath Duruasula</v>
          </cell>
          <cell r="I528" t="str">
            <v/>
          </cell>
          <cell r="J528">
            <v>0</v>
          </cell>
          <cell r="K528">
            <v>0</v>
          </cell>
          <cell r="L528">
            <v>0</v>
          </cell>
          <cell r="M528">
            <v>30000</v>
          </cell>
          <cell r="N528">
            <v>30000</v>
          </cell>
          <cell r="P528">
            <v>0</v>
          </cell>
        </row>
        <row r="529">
          <cell r="H529" t="str">
            <v>Dalip Kumar-cr.</v>
          </cell>
          <cell r="I529" t="str">
            <v/>
          </cell>
          <cell r="J529">
            <v>0</v>
          </cell>
          <cell r="K529">
            <v>0</v>
          </cell>
          <cell r="L529">
            <v>0</v>
          </cell>
          <cell r="M529">
            <v>27000</v>
          </cell>
          <cell r="N529">
            <v>27000</v>
          </cell>
          <cell r="P529">
            <v>0</v>
          </cell>
        </row>
        <row r="530">
          <cell r="H530" t="str">
            <v>Braintech Sdn Bhd</v>
          </cell>
          <cell r="I530" t="str">
            <v>Cr</v>
          </cell>
          <cell r="J530">
            <v>50000</v>
          </cell>
          <cell r="K530">
            <v>0</v>
          </cell>
          <cell r="L530">
            <v>50000</v>
          </cell>
          <cell r="M530">
            <v>0</v>
          </cell>
          <cell r="N530">
            <v>0</v>
          </cell>
          <cell r="O530" t="str">
            <v>Cr</v>
          </cell>
          <cell r="P530">
            <v>-50000</v>
          </cell>
        </row>
        <row r="531">
          <cell r="H531" t="str">
            <v>Medeor Hospital Ltd</v>
          </cell>
          <cell r="I531" t="str">
            <v/>
          </cell>
          <cell r="J531">
            <v>0</v>
          </cell>
          <cell r="K531">
            <v>0</v>
          </cell>
          <cell r="L531">
            <v>0</v>
          </cell>
          <cell r="M531">
            <v>173468</v>
          </cell>
          <cell r="N531">
            <v>173468</v>
          </cell>
          <cell r="P531">
            <v>0</v>
          </cell>
        </row>
        <row r="532">
          <cell r="H532" t="str">
            <v>Happ Media Pvt Ltd</v>
          </cell>
          <cell r="I532" t="str">
            <v/>
          </cell>
          <cell r="J532">
            <v>0</v>
          </cell>
          <cell r="K532">
            <v>0</v>
          </cell>
          <cell r="L532">
            <v>0</v>
          </cell>
          <cell r="M532">
            <v>105840</v>
          </cell>
          <cell r="N532">
            <v>105840</v>
          </cell>
          <cell r="P532">
            <v>0</v>
          </cell>
        </row>
        <row r="533">
          <cell r="H533" t="str">
            <v>Parul Singh</v>
          </cell>
          <cell r="I533" t="str">
            <v/>
          </cell>
          <cell r="J533">
            <v>0</v>
          </cell>
          <cell r="K533">
            <v>0</v>
          </cell>
          <cell r="L533">
            <v>0</v>
          </cell>
          <cell r="M533">
            <v>428400</v>
          </cell>
          <cell r="N533">
            <v>428400</v>
          </cell>
          <cell r="P533">
            <v>0</v>
          </cell>
        </row>
        <row r="534">
          <cell r="H534" t="str">
            <v>Aditya Pratap Singh Rathore</v>
          </cell>
          <cell r="I534" t="str">
            <v/>
          </cell>
          <cell r="J534">
            <v>0</v>
          </cell>
          <cell r="K534">
            <v>0</v>
          </cell>
          <cell r="L534">
            <v>0</v>
          </cell>
          <cell r="M534">
            <v>1000</v>
          </cell>
          <cell r="N534">
            <v>1000</v>
          </cell>
          <cell r="P534">
            <v>0</v>
          </cell>
        </row>
        <row r="535">
          <cell r="H535" t="str">
            <v>Suman Kumar Deb</v>
          </cell>
          <cell r="I535" t="str">
            <v>Cr</v>
          </cell>
          <cell r="J535">
            <v>41625</v>
          </cell>
          <cell r="K535">
            <v>0</v>
          </cell>
          <cell r="L535">
            <v>41625</v>
          </cell>
          <cell r="M535">
            <v>119925</v>
          </cell>
          <cell r="N535">
            <v>78300</v>
          </cell>
          <cell r="P535">
            <v>0</v>
          </cell>
        </row>
        <row r="536">
          <cell r="H536" t="str">
            <v>Abhilash Ponnam</v>
          </cell>
          <cell r="I536" t="str">
            <v/>
          </cell>
          <cell r="J536">
            <v>0</v>
          </cell>
          <cell r="K536">
            <v>0</v>
          </cell>
          <cell r="L536">
            <v>0</v>
          </cell>
          <cell r="M536">
            <v>100800</v>
          </cell>
          <cell r="N536">
            <v>100800</v>
          </cell>
          <cell r="P536">
            <v>0</v>
          </cell>
        </row>
        <row r="537">
          <cell r="H537" t="str">
            <v>Ram Kishan Sharma</v>
          </cell>
          <cell r="I537" t="str">
            <v/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11250</v>
          </cell>
          <cell r="O537" t="str">
            <v>Cr</v>
          </cell>
          <cell r="P537">
            <v>-11250</v>
          </cell>
        </row>
        <row r="538">
          <cell r="H538" t="str">
            <v>My Admission (mohd Aslam)</v>
          </cell>
          <cell r="I538" t="str">
            <v>Cr</v>
          </cell>
          <cell r="J538">
            <v>70800</v>
          </cell>
          <cell r="K538">
            <v>0</v>
          </cell>
          <cell r="L538">
            <v>70800</v>
          </cell>
          <cell r="M538">
            <v>346800</v>
          </cell>
          <cell r="N538">
            <v>276000</v>
          </cell>
          <cell r="P538">
            <v>0</v>
          </cell>
        </row>
        <row r="539">
          <cell r="H539" t="str">
            <v>Vaidyanathan K N</v>
          </cell>
          <cell r="I539" t="str">
            <v/>
          </cell>
          <cell r="J539">
            <v>0</v>
          </cell>
          <cell r="K539">
            <v>0</v>
          </cell>
          <cell r="L539">
            <v>0</v>
          </cell>
          <cell r="M539">
            <v>8100</v>
          </cell>
          <cell r="N539">
            <v>98100</v>
          </cell>
          <cell r="O539" t="str">
            <v>Cr</v>
          </cell>
          <cell r="P539">
            <v>-90000</v>
          </cell>
        </row>
        <row r="540">
          <cell r="H540" t="str">
            <v>Pioneer Services</v>
          </cell>
          <cell r="I540" t="str">
            <v/>
          </cell>
          <cell r="J540">
            <v>0</v>
          </cell>
          <cell r="K540">
            <v>0</v>
          </cell>
          <cell r="L540">
            <v>0</v>
          </cell>
          <cell r="M540">
            <v>743400</v>
          </cell>
          <cell r="N540">
            <v>743400</v>
          </cell>
          <cell r="P540">
            <v>0</v>
          </cell>
        </row>
        <row r="541">
          <cell r="H541" t="str">
            <v>Go Digit General Insurance Limited</v>
          </cell>
          <cell r="I541" t="str">
            <v/>
          </cell>
          <cell r="J541">
            <v>0</v>
          </cell>
          <cell r="K541">
            <v>0</v>
          </cell>
          <cell r="L541">
            <v>0</v>
          </cell>
          <cell r="M541">
            <v>441923</v>
          </cell>
          <cell r="N541">
            <v>391265</v>
          </cell>
          <cell r="O541" t="str">
            <v>Dr</v>
          </cell>
          <cell r="P541">
            <v>50658</v>
          </cell>
        </row>
        <row r="542">
          <cell r="H542" t="str">
            <v>Smitha Sarma Ranganathan</v>
          </cell>
          <cell r="I542" t="str">
            <v/>
          </cell>
          <cell r="J542">
            <v>0</v>
          </cell>
          <cell r="K542">
            <v>0</v>
          </cell>
          <cell r="L542">
            <v>0</v>
          </cell>
          <cell r="M542">
            <v>81000</v>
          </cell>
          <cell r="N542">
            <v>81000</v>
          </cell>
          <cell r="P542">
            <v>0</v>
          </cell>
        </row>
        <row r="543">
          <cell r="H543" t="str">
            <v>Sumit Shandilya</v>
          </cell>
          <cell r="I543" t="str">
            <v>Cr</v>
          </cell>
          <cell r="J543">
            <v>115775</v>
          </cell>
          <cell r="K543">
            <v>0</v>
          </cell>
          <cell r="L543">
            <v>115775</v>
          </cell>
          <cell r="M543">
            <v>1468900</v>
          </cell>
          <cell r="N543">
            <v>1465625</v>
          </cell>
          <cell r="O543" t="str">
            <v>Cr</v>
          </cell>
          <cell r="P543">
            <v>-112500</v>
          </cell>
        </row>
        <row r="544">
          <cell r="H544" t="str">
            <v>Basant Singh Bhandari</v>
          </cell>
          <cell r="I544" t="str">
            <v/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24300</v>
          </cell>
          <cell r="O544" t="str">
            <v>Cr</v>
          </cell>
          <cell r="P544">
            <v>-24300</v>
          </cell>
        </row>
        <row r="545">
          <cell r="H545" t="str">
            <v>Association Of Private Self Financing Universities In Haryana</v>
          </cell>
          <cell r="I545" t="str">
            <v/>
          </cell>
          <cell r="J545">
            <v>0</v>
          </cell>
          <cell r="K545">
            <v>0</v>
          </cell>
          <cell r="L545">
            <v>0</v>
          </cell>
          <cell r="M545">
            <v>25000</v>
          </cell>
          <cell r="N545">
            <v>25000</v>
          </cell>
          <cell r="P545">
            <v>0</v>
          </cell>
        </row>
        <row r="546">
          <cell r="H546" t="str">
            <v>Pankaj Narayan Tewari</v>
          </cell>
          <cell r="I546" t="str">
            <v>Cr</v>
          </cell>
          <cell r="J546">
            <v>82600</v>
          </cell>
          <cell r="K546">
            <v>0</v>
          </cell>
          <cell r="L546">
            <v>82600</v>
          </cell>
          <cell r="M546">
            <v>2409600</v>
          </cell>
          <cell r="N546">
            <v>2327000</v>
          </cell>
          <cell r="P546">
            <v>0</v>
          </cell>
        </row>
        <row r="547">
          <cell r="H547" t="str">
            <v>College Board</v>
          </cell>
          <cell r="I547" t="str">
            <v/>
          </cell>
          <cell r="J547">
            <v>0</v>
          </cell>
          <cell r="K547">
            <v>0</v>
          </cell>
          <cell r="L547">
            <v>0</v>
          </cell>
          <cell r="M547">
            <v>70630</v>
          </cell>
          <cell r="N547">
            <v>70630</v>
          </cell>
          <cell r="P547">
            <v>0</v>
          </cell>
        </row>
        <row r="548">
          <cell r="H548" t="str">
            <v>Raman Kant Munjal Foundatoin</v>
          </cell>
          <cell r="I548" t="str">
            <v>Cr</v>
          </cell>
          <cell r="J548">
            <v>4750</v>
          </cell>
          <cell r="K548">
            <v>0</v>
          </cell>
          <cell r="L548">
            <v>4750</v>
          </cell>
          <cell r="M548">
            <v>11050</v>
          </cell>
          <cell r="N548">
            <v>11800</v>
          </cell>
          <cell r="O548" t="str">
            <v>Cr</v>
          </cell>
          <cell r="P548">
            <v>-5500</v>
          </cell>
        </row>
        <row r="549">
          <cell r="H549" t="str">
            <v>Iffco Tokio General Insurance Company Ltd</v>
          </cell>
          <cell r="I549" t="str">
            <v>Dr</v>
          </cell>
          <cell r="J549">
            <v>2500</v>
          </cell>
          <cell r="K549">
            <v>2500</v>
          </cell>
          <cell r="L549">
            <v>0</v>
          </cell>
          <cell r="M549">
            <v>25454</v>
          </cell>
          <cell r="N549">
            <v>27954</v>
          </cell>
          <cell r="P549">
            <v>0</v>
          </cell>
        </row>
        <row r="550">
          <cell r="H550" t="str">
            <v>Pankaj Chandna</v>
          </cell>
          <cell r="I550" t="str">
            <v>Dr</v>
          </cell>
          <cell r="J550">
            <v>375</v>
          </cell>
          <cell r="K550">
            <v>375</v>
          </cell>
          <cell r="L550">
            <v>0</v>
          </cell>
          <cell r="M550">
            <v>27625</v>
          </cell>
          <cell r="N550">
            <v>28000</v>
          </cell>
          <cell r="P550">
            <v>0</v>
          </cell>
        </row>
        <row r="551">
          <cell r="H551" t="str">
            <v>R Balasubramanian</v>
          </cell>
          <cell r="I551" t="str">
            <v/>
          </cell>
          <cell r="J551">
            <v>0</v>
          </cell>
          <cell r="K551">
            <v>0</v>
          </cell>
          <cell r="L551">
            <v>0</v>
          </cell>
          <cell r="M551">
            <v>5000</v>
          </cell>
          <cell r="N551">
            <v>5000</v>
          </cell>
          <cell r="P551">
            <v>0</v>
          </cell>
        </row>
        <row r="552">
          <cell r="H552" t="str">
            <v>Digvijay Singh</v>
          </cell>
          <cell r="I552" t="str">
            <v/>
          </cell>
          <cell r="J552">
            <v>0</v>
          </cell>
          <cell r="K552">
            <v>0</v>
          </cell>
          <cell r="L552">
            <v>0</v>
          </cell>
          <cell r="M552">
            <v>933</v>
          </cell>
          <cell r="N552">
            <v>933</v>
          </cell>
          <cell r="P552">
            <v>0</v>
          </cell>
        </row>
        <row r="553">
          <cell r="H553" t="str">
            <v>Lionel Aranha</v>
          </cell>
          <cell r="I553" t="str">
            <v/>
          </cell>
          <cell r="J553">
            <v>0</v>
          </cell>
          <cell r="K553">
            <v>0</v>
          </cell>
          <cell r="L553">
            <v>0</v>
          </cell>
          <cell r="M553">
            <v>453600</v>
          </cell>
          <cell r="N553">
            <v>453600</v>
          </cell>
          <cell r="P553">
            <v>0</v>
          </cell>
        </row>
        <row r="554">
          <cell r="H554" t="str">
            <v>Efmd Global Network-switzerland</v>
          </cell>
          <cell r="I554" t="str">
            <v>Cr</v>
          </cell>
          <cell r="J554">
            <v>112988</v>
          </cell>
          <cell r="K554">
            <v>0</v>
          </cell>
          <cell r="L554">
            <v>112988</v>
          </cell>
          <cell r="M554">
            <v>112988</v>
          </cell>
          <cell r="N554">
            <v>64088</v>
          </cell>
          <cell r="O554" t="str">
            <v>Cr</v>
          </cell>
          <cell r="P554">
            <v>-64088</v>
          </cell>
        </row>
        <row r="555">
          <cell r="H555" t="str">
            <v>Efmd-belgium</v>
          </cell>
          <cell r="I555" t="str">
            <v>Cr</v>
          </cell>
          <cell r="J555">
            <v>91294</v>
          </cell>
          <cell r="K555">
            <v>0</v>
          </cell>
          <cell r="L555">
            <v>91294</v>
          </cell>
          <cell r="M555">
            <v>604494</v>
          </cell>
          <cell r="N555">
            <v>572161</v>
          </cell>
          <cell r="O555" t="str">
            <v>Cr</v>
          </cell>
          <cell r="P555">
            <v>-58961</v>
          </cell>
        </row>
        <row r="556">
          <cell r="H556" t="str">
            <v>Amazon.com (online)</v>
          </cell>
          <cell r="I556" t="str">
            <v/>
          </cell>
          <cell r="J556">
            <v>0</v>
          </cell>
          <cell r="K556">
            <v>0</v>
          </cell>
          <cell r="L556">
            <v>0</v>
          </cell>
          <cell r="M556">
            <v>108851</v>
          </cell>
          <cell r="N556">
            <v>108851</v>
          </cell>
          <cell r="P556">
            <v>0</v>
          </cell>
        </row>
        <row r="557">
          <cell r="H557" t="str">
            <v>Jhulan Mukherjee-consultant</v>
          </cell>
          <cell r="I557" t="str">
            <v>Cr</v>
          </cell>
          <cell r="J557">
            <v>54112</v>
          </cell>
          <cell r="K557">
            <v>0</v>
          </cell>
          <cell r="L557">
            <v>54112</v>
          </cell>
          <cell r="M557">
            <v>54112</v>
          </cell>
          <cell r="N557">
            <v>0</v>
          </cell>
          <cell r="P557">
            <v>0</v>
          </cell>
        </row>
        <row r="558">
          <cell r="H558" t="str">
            <v>M.afzal Wani</v>
          </cell>
          <cell r="I558" t="str">
            <v/>
          </cell>
          <cell r="J558">
            <v>0</v>
          </cell>
          <cell r="K558">
            <v>0</v>
          </cell>
          <cell r="L558">
            <v>0</v>
          </cell>
          <cell r="M558">
            <v>3000</v>
          </cell>
          <cell r="N558">
            <v>3000</v>
          </cell>
          <cell r="P558">
            <v>0</v>
          </cell>
        </row>
        <row r="559">
          <cell r="H559" t="str">
            <v>Bansal Bartan Bhandar</v>
          </cell>
          <cell r="I559" t="str">
            <v/>
          </cell>
          <cell r="J559">
            <v>0</v>
          </cell>
          <cell r="K559">
            <v>0</v>
          </cell>
          <cell r="L559">
            <v>0</v>
          </cell>
          <cell r="M559">
            <v>183100</v>
          </cell>
          <cell r="N559">
            <v>187230</v>
          </cell>
          <cell r="O559" t="str">
            <v>Cr</v>
          </cell>
          <cell r="P559">
            <v>-4130</v>
          </cell>
        </row>
        <row r="560">
          <cell r="H560" t="str">
            <v>Liberty General Insurance Ltd.</v>
          </cell>
          <cell r="I560" t="str">
            <v>Dr</v>
          </cell>
          <cell r="J560">
            <v>81313</v>
          </cell>
          <cell r="K560">
            <v>81313</v>
          </cell>
          <cell r="L560">
            <v>0</v>
          </cell>
          <cell r="M560">
            <v>0</v>
          </cell>
          <cell r="N560">
            <v>0</v>
          </cell>
          <cell r="O560" t="str">
            <v>Dr</v>
          </cell>
          <cell r="P560">
            <v>81313</v>
          </cell>
        </row>
        <row r="561">
          <cell r="H561" t="str">
            <v>Manoj Misra</v>
          </cell>
          <cell r="I561" t="str">
            <v/>
          </cell>
          <cell r="J561">
            <v>0</v>
          </cell>
          <cell r="K561">
            <v>0</v>
          </cell>
          <cell r="L561">
            <v>0</v>
          </cell>
          <cell r="M561">
            <v>9000</v>
          </cell>
          <cell r="N561">
            <v>9000</v>
          </cell>
          <cell r="P561">
            <v>0</v>
          </cell>
        </row>
        <row r="562">
          <cell r="H562" t="str">
            <v>Saurabh Gupta Architect</v>
          </cell>
          <cell r="I562" t="str">
            <v>Dr</v>
          </cell>
          <cell r="J562">
            <v>238001</v>
          </cell>
          <cell r="K562">
            <v>238001</v>
          </cell>
          <cell r="L562">
            <v>0</v>
          </cell>
          <cell r="M562">
            <v>0</v>
          </cell>
          <cell r="N562">
            <v>0</v>
          </cell>
          <cell r="O562" t="str">
            <v>Dr</v>
          </cell>
          <cell r="P562">
            <v>238001</v>
          </cell>
        </row>
        <row r="563">
          <cell r="H563" t="str">
            <v>K.r.sarma</v>
          </cell>
          <cell r="I563" t="str">
            <v>Cr</v>
          </cell>
          <cell r="J563">
            <v>22200</v>
          </cell>
          <cell r="K563">
            <v>0</v>
          </cell>
          <cell r="L563">
            <v>22200</v>
          </cell>
          <cell r="M563">
            <v>22200</v>
          </cell>
          <cell r="N563">
            <v>0</v>
          </cell>
          <cell r="P563">
            <v>0</v>
          </cell>
        </row>
        <row r="564">
          <cell r="H564" t="str">
            <v>Purushottam Chandra Kaushik</v>
          </cell>
          <cell r="I564" t="str">
            <v>Cr</v>
          </cell>
          <cell r="J564">
            <v>7400</v>
          </cell>
          <cell r="K564">
            <v>0</v>
          </cell>
          <cell r="L564">
            <v>7400</v>
          </cell>
          <cell r="M564">
            <v>7400</v>
          </cell>
          <cell r="N564">
            <v>0</v>
          </cell>
          <cell r="P564">
            <v>0</v>
          </cell>
        </row>
        <row r="565">
          <cell r="H565" t="str">
            <v>Universal Add Agency</v>
          </cell>
          <cell r="I565" t="str">
            <v/>
          </cell>
          <cell r="J565">
            <v>0</v>
          </cell>
          <cell r="K565">
            <v>0</v>
          </cell>
          <cell r="L565">
            <v>0</v>
          </cell>
          <cell r="M565">
            <v>292320</v>
          </cell>
          <cell r="N565">
            <v>292320</v>
          </cell>
          <cell r="P565">
            <v>0</v>
          </cell>
        </row>
        <row r="566">
          <cell r="H566" t="str">
            <v>Monika</v>
          </cell>
          <cell r="I566" t="str">
            <v/>
          </cell>
          <cell r="J566">
            <v>0</v>
          </cell>
          <cell r="K566">
            <v>0</v>
          </cell>
          <cell r="L566">
            <v>0</v>
          </cell>
          <cell r="M566">
            <v>1150</v>
          </cell>
          <cell r="N566">
            <v>1150</v>
          </cell>
          <cell r="P566">
            <v>0</v>
          </cell>
        </row>
        <row r="567">
          <cell r="H567" t="str">
            <v>N R Bhusnurmath</v>
          </cell>
          <cell r="I567" t="str">
            <v/>
          </cell>
          <cell r="J567">
            <v>0</v>
          </cell>
          <cell r="K567">
            <v>0</v>
          </cell>
          <cell r="L567">
            <v>0</v>
          </cell>
          <cell r="M567">
            <v>5000</v>
          </cell>
          <cell r="N567">
            <v>5000</v>
          </cell>
          <cell r="P567">
            <v>0</v>
          </cell>
        </row>
        <row r="568">
          <cell r="H568" t="str">
            <v>Manoj Kumar Srivastava</v>
          </cell>
          <cell r="I568" t="str">
            <v/>
          </cell>
          <cell r="J568">
            <v>0</v>
          </cell>
          <cell r="K568">
            <v>0</v>
          </cell>
          <cell r="L568">
            <v>0</v>
          </cell>
          <cell r="M568">
            <v>14000</v>
          </cell>
          <cell r="N568">
            <v>14000</v>
          </cell>
          <cell r="P568">
            <v>0</v>
          </cell>
        </row>
        <row r="569">
          <cell r="H569" t="str">
            <v>Ashavani Kumar</v>
          </cell>
          <cell r="I569" t="str">
            <v/>
          </cell>
          <cell r="J569">
            <v>0</v>
          </cell>
          <cell r="K569">
            <v>0</v>
          </cell>
          <cell r="L569">
            <v>0</v>
          </cell>
          <cell r="M569">
            <v>4000</v>
          </cell>
          <cell r="N569">
            <v>4000</v>
          </cell>
          <cell r="P569">
            <v>0</v>
          </cell>
        </row>
        <row r="570">
          <cell r="H570" t="str">
            <v>Mani Mehra</v>
          </cell>
          <cell r="I570" t="str">
            <v/>
          </cell>
          <cell r="J570">
            <v>0</v>
          </cell>
          <cell r="K570">
            <v>0</v>
          </cell>
          <cell r="L570">
            <v>0</v>
          </cell>
          <cell r="M570">
            <v>15000</v>
          </cell>
          <cell r="N570">
            <v>15000</v>
          </cell>
          <cell r="P570">
            <v>0</v>
          </cell>
        </row>
        <row r="571">
          <cell r="H571" t="str">
            <v>Vinay Kumar Nangia</v>
          </cell>
          <cell r="I571" t="str">
            <v>Cr</v>
          </cell>
          <cell r="J571">
            <v>7400</v>
          </cell>
          <cell r="K571">
            <v>0</v>
          </cell>
          <cell r="L571">
            <v>7400</v>
          </cell>
          <cell r="M571">
            <v>307100</v>
          </cell>
          <cell r="N571">
            <v>389700</v>
          </cell>
          <cell r="O571" t="str">
            <v>Cr</v>
          </cell>
          <cell r="P571">
            <v>-90000</v>
          </cell>
        </row>
        <row r="572">
          <cell r="H572" t="str">
            <v>Kumkum Garg</v>
          </cell>
          <cell r="I572" t="str">
            <v/>
          </cell>
          <cell r="J572">
            <v>0</v>
          </cell>
          <cell r="K572">
            <v>0</v>
          </cell>
          <cell r="L572">
            <v>0</v>
          </cell>
          <cell r="M572">
            <v>317500</v>
          </cell>
          <cell r="N572">
            <v>317500</v>
          </cell>
          <cell r="P572">
            <v>0</v>
          </cell>
        </row>
        <row r="573">
          <cell r="H573" t="str">
            <v>Shegorika Rajwani</v>
          </cell>
          <cell r="I573" t="str">
            <v>Cr</v>
          </cell>
          <cell r="J573">
            <v>203962</v>
          </cell>
          <cell r="K573">
            <v>0</v>
          </cell>
          <cell r="L573">
            <v>203962</v>
          </cell>
          <cell r="M573">
            <v>670562</v>
          </cell>
          <cell r="N573">
            <v>510400</v>
          </cell>
          <cell r="O573" t="str">
            <v>Cr</v>
          </cell>
          <cell r="P573">
            <v>-43800</v>
          </cell>
        </row>
        <row r="574">
          <cell r="H574" t="str">
            <v>Association Of Indian Universities</v>
          </cell>
          <cell r="I574" t="str">
            <v/>
          </cell>
          <cell r="J574">
            <v>0</v>
          </cell>
          <cell r="K574">
            <v>0</v>
          </cell>
          <cell r="L574">
            <v>0</v>
          </cell>
          <cell r="M574">
            <v>354000</v>
          </cell>
          <cell r="N574">
            <v>354000</v>
          </cell>
          <cell r="P574">
            <v>0</v>
          </cell>
        </row>
        <row r="575">
          <cell r="H575" t="str">
            <v>Pankaj Chandra</v>
          </cell>
          <cell r="I575" t="str">
            <v/>
          </cell>
          <cell r="J575">
            <v>0</v>
          </cell>
          <cell r="K575">
            <v>0</v>
          </cell>
          <cell r="L575">
            <v>0</v>
          </cell>
          <cell r="M575">
            <v>9000</v>
          </cell>
          <cell r="N575">
            <v>9000</v>
          </cell>
          <cell r="P575">
            <v>0</v>
          </cell>
        </row>
        <row r="576">
          <cell r="H576" t="str">
            <v>Santosh Rangnekar</v>
          </cell>
          <cell r="I576" t="str">
            <v/>
          </cell>
          <cell r="J576">
            <v>0</v>
          </cell>
          <cell r="K576">
            <v>0</v>
          </cell>
          <cell r="L576">
            <v>0</v>
          </cell>
          <cell r="M576">
            <v>5000</v>
          </cell>
          <cell r="N576">
            <v>5000</v>
          </cell>
          <cell r="P576">
            <v>0</v>
          </cell>
        </row>
        <row r="577">
          <cell r="H577" t="str">
            <v>Indian Oil Corporation Ltd</v>
          </cell>
          <cell r="I577" t="str">
            <v/>
          </cell>
          <cell r="J577">
            <v>0</v>
          </cell>
          <cell r="K577">
            <v>0</v>
          </cell>
          <cell r="L577">
            <v>0</v>
          </cell>
          <cell r="M577">
            <v>1120312</v>
          </cell>
          <cell r="N577">
            <v>2230020</v>
          </cell>
          <cell r="O577" t="str">
            <v>Cr</v>
          </cell>
          <cell r="P577">
            <v>-1109708</v>
          </cell>
        </row>
        <row r="578">
          <cell r="H578" t="str">
            <v>Bar Council Of India</v>
          </cell>
          <cell r="I578" t="str">
            <v/>
          </cell>
          <cell r="J578">
            <v>0</v>
          </cell>
          <cell r="K578">
            <v>0</v>
          </cell>
          <cell r="L578">
            <v>0</v>
          </cell>
          <cell r="M578">
            <v>550000</v>
          </cell>
          <cell r="N578">
            <v>550000</v>
          </cell>
          <cell r="P578">
            <v>0</v>
          </cell>
        </row>
        <row r="579">
          <cell r="H579" t="str">
            <v>Mona Dutta</v>
          </cell>
          <cell r="I579" t="str">
            <v/>
          </cell>
          <cell r="J579">
            <v>0</v>
          </cell>
          <cell r="K579">
            <v>0</v>
          </cell>
          <cell r="L579">
            <v>0</v>
          </cell>
          <cell r="M579">
            <v>22500</v>
          </cell>
          <cell r="N579">
            <v>22500</v>
          </cell>
          <cell r="P579">
            <v>0</v>
          </cell>
        </row>
        <row r="580">
          <cell r="H580" t="str">
            <v>Mindler Education Pvt Ltd</v>
          </cell>
          <cell r="I580" t="str">
            <v>Cr</v>
          </cell>
          <cell r="J580">
            <v>22100</v>
          </cell>
          <cell r="K580">
            <v>0</v>
          </cell>
          <cell r="L580">
            <v>22100</v>
          </cell>
          <cell r="M580">
            <v>22100</v>
          </cell>
          <cell r="N580">
            <v>0</v>
          </cell>
          <cell r="P580">
            <v>0</v>
          </cell>
        </row>
        <row r="581">
          <cell r="H581" t="str">
            <v>Mcgraw Hill Education India Pvt Ltd</v>
          </cell>
          <cell r="I581" t="str">
            <v>Cr</v>
          </cell>
          <cell r="J581">
            <v>73910</v>
          </cell>
          <cell r="K581">
            <v>0</v>
          </cell>
          <cell r="L581">
            <v>73910</v>
          </cell>
          <cell r="M581">
            <v>79857</v>
          </cell>
          <cell r="N581">
            <v>5947</v>
          </cell>
          <cell r="P581">
            <v>0</v>
          </cell>
        </row>
        <row r="582">
          <cell r="H582" t="str">
            <v>Manupatra Information Solutions Pvt Ltd</v>
          </cell>
          <cell r="I582" t="str">
            <v/>
          </cell>
          <cell r="J582">
            <v>0</v>
          </cell>
          <cell r="K582">
            <v>0</v>
          </cell>
          <cell r="L582">
            <v>0</v>
          </cell>
          <cell r="M582">
            <v>108000</v>
          </cell>
          <cell r="N582">
            <v>108000</v>
          </cell>
          <cell r="P582">
            <v>0</v>
          </cell>
        </row>
        <row r="583">
          <cell r="H583" t="str">
            <v>Malhotra Trading Co</v>
          </cell>
          <cell r="I583" t="str">
            <v>Cr</v>
          </cell>
          <cell r="J583">
            <v>289</v>
          </cell>
          <cell r="K583">
            <v>0</v>
          </cell>
          <cell r="L583">
            <v>289</v>
          </cell>
          <cell r="M583">
            <v>289</v>
          </cell>
          <cell r="N583">
            <v>0</v>
          </cell>
          <cell r="P583">
            <v>0</v>
          </cell>
        </row>
        <row r="584">
          <cell r="H584" t="str">
            <v>Mahavir Prasad Sharma</v>
          </cell>
          <cell r="I584" t="str">
            <v>Cr</v>
          </cell>
          <cell r="J584">
            <v>29694</v>
          </cell>
          <cell r="K584">
            <v>0</v>
          </cell>
          <cell r="L584">
            <v>29694</v>
          </cell>
          <cell r="M584">
            <v>96179</v>
          </cell>
          <cell r="N584">
            <v>525741</v>
          </cell>
          <cell r="O584" t="str">
            <v>Cr</v>
          </cell>
          <cell r="P584">
            <v>-459256</v>
          </cell>
        </row>
        <row r="585">
          <cell r="H585" t="str">
            <v>Laczene Biosciences</v>
          </cell>
          <cell r="I585" t="str">
            <v/>
          </cell>
          <cell r="J585">
            <v>0</v>
          </cell>
          <cell r="K585">
            <v>0</v>
          </cell>
          <cell r="L585">
            <v>0</v>
          </cell>
          <cell r="M585">
            <v>87556</v>
          </cell>
          <cell r="N585">
            <v>148034</v>
          </cell>
          <cell r="O585" t="str">
            <v>Cr</v>
          </cell>
          <cell r="P585">
            <v>-60478</v>
          </cell>
        </row>
        <row r="586">
          <cell r="H586" t="str">
            <v>Kic Univassist India Pvt Ltd</v>
          </cell>
          <cell r="I586" t="str">
            <v/>
          </cell>
          <cell r="J586">
            <v>0</v>
          </cell>
          <cell r="K586">
            <v>0</v>
          </cell>
          <cell r="L586">
            <v>0</v>
          </cell>
          <cell r="M586">
            <v>1011250</v>
          </cell>
          <cell r="N586">
            <v>1011250</v>
          </cell>
          <cell r="P586">
            <v>0</v>
          </cell>
        </row>
        <row r="587">
          <cell r="H587" t="str">
            <v>Kamtron Systems Pvt. Ltd.</v>
          </cell>
          <cell r="I587" t="str">
            <v/>
          </cell>
          <cell r="J587">
            <v>0</v>
          </cell>
          <cell r="K587">
            <v>0</v>
          </cell>
          <cell r="L587">
            <v>0</v>
          </cell>
          <cell r="M587">
            <v>64032</v>
          </cell>
          <cell r="N587">
            <v>64032</v>
          </cell>
          <cell r="P587">
            <v>0</v>
          </cell>
        </row>
        <row r="588">
          <cell r="H588" t="str">
            <v>Kalpana Maheshwari-cr</v>
          </cell>
          <cell r="I588" t="str">
            <v/>
          </cell>
          <cell r="J588">
            <v>0</v>
          </cell>
          <cell r="K588">
            <v>0</v>
          </cell>
          <cell r="L588">
            <v>0</v>
          </cell>
          <cell r="M588">
            <v>92250</v>
          </cell>
          <cell r="N588">
            <v>92250</v>
          </cell>
          <cell r="P588">
            <v>0</v>
          </cell>
        </row>
        <row r="589">
          <cell r="H589" t="str">
            <v>Juno Software Systems Private Limited (juno)</v>
          </cell>
          <cell r="I589" t="str">
            <v/>
          </cell>
          <cell r="J589">
            <v>0</v>
          </cell>
          <cell r="K589">
            <v>0</v>
          </cell>
          <cell r="L589">
            <v>0</v>
          </cell>
          <cell r="M589">
            <v>2279867</v>
          </cell>
          <cell r="N589">
            <v>5483256</v>
          </cell>
          <cell r="O589" t="str">
            <v>Cr</v>
          </cell>
          <cell r="P589">
            <v>-3203389</v>
          </cell>
        </row>
        <row r="590">
          <cell r="H590" t="str">
            <v>Scientific &amp; Analyticals Instruments</v>
          </cell>
          <cell r="I590" t="str">
            <v/>
          </cell>
          <cell r="J590">
            <v>0</v>
          </cell>
          <cell r="K590">
            <v>0</v>
          </cell>
          <cell r="L590">
            <v>0</v>
          </cell>
          <cell r="M590">
            <v>334176</v>
          </cell>
          <cell r="N590">
            <v>334176</v>
          </cell>
          <cell r="P590">
            <v>0</v>
          </cell>
        </row>
        <row r="591">
          <cell r="H591" t="str">
            <v>Rupeshwar</v>
          </cell>
          <cell r="I591" t="str">
            <v/>
          </cell>
          <cell r="J591">
            <v>0</v>
          </cell>
          <cell r="K591">
            <v>0</v>
          </cell>
          <cell r="L591">
            <v>0</v>
          </cell>
          <cell r="M591">
            <v>54450</v>
          </cell>
          <cell r="N591">
            <v>54450</v>
          </cell>
          <cell r="P591">
            <v>0</v>
          </cell>
        </row>
        <row r="592">
          <cell r="H592" t="str">
            <v>Royal Clearing Agency</v>
          </cell>
          <cell r="I592" t="str">
            <v/>
          </cell>
          <cell r="J592">
            <v>0</v>
          </cell>
          <cell r="K592">
            <v>0</v>
          </cell>
          <cell r="L592">
            <v>0</v>
          </cell>
          <cell r="M592">
            <v>110000</v>
          </cell>
          <cell r="N592">
            <v>148825</v>
          </cell>
          <cell r="O592" t="str">
            <v>Cr</v>
          </cell>
          <cell r="P592">
            <v>-38825</v>
          </cell>
        </row>
        <row r="593">
          <cell r="H593" t="str">
            <v>Roots &amp; Wings Consulting Services Pvt Ltd</v>
          </cell>
          <cell r="I593" t="str">
            <v/>
          </cell>
          <cell r="J593">
            <v>0</v>
          </cell>
          <cell r="K593">
            <v>0</v>
          </cell>
          <cell r="L593">
            <v>0</v>
          </cell>
          <cell r="M593">
            <v>54000</v>
          </cell>
          <cell r="N593">
            <v>54000</v>
          </cell>
          <cell r="P593">
            <v>0</v>
          </cell>
        </row>
        <row r="594">
          <cell r="H594" t="str">
            <v>Rk Tech Power Corporation</v>
          </cell>
          <cell r="I594" t="str">
            <v/>
          </cell>
          <cell r="J594">
            <v>0</v>
          </cell>
          <cell r="K594">
            <v>0</v>
          </cell>
          <cell r="L594">
            <v>0</v>
          </cell>
          <cell r="M594">
            <v>179568</v>
          </cell>
          <cell r="N594">
            <v>179568</v>
          </cell>
          <cell r="P594">
            <v>0</v>
          </cell>
        </row>
        <row r="595">
          <cell r="H595" t="str">
            <v>Ritu Gupta</v>
          </cell>
          <cell r="I595" t="str">
            <v>Cr</v>
          </cell>
          <cell r="J595">
            <v>8000</v>
          </cell>
          <cell r="K595">
            <v>0</v>
          </cell>
          <cell r="L595">
            <v>8000</v>
          </cell>
          <cell r="M595">
            <v>8000</v>
          </cell>
          <cell r="N595">
            <v>0</v>
          </cell>
          <cell r="P595">
            <v>0</v>
          </cell>
        </row>
        <row r="596">
          <cell r="H596" t="str">
            <v>Rico Printer</v>
          </cell>
          <cell r="I596" t="str">
            <v>Cr</v>
          </cell>
          <cell r="J596">
            <v>453</v>
          </cell>
          <cell r="K596">
            <v>0</v>
          </cell>
          <cell r="L596">
            <v>453</v>
          </cell>
          <cell r="M596">
            <v>453</v>
          </cell>
          <cell r="N596">
            <v>0</v>
          </cell>
          <cell r="P596">
            <v>0</v>
          </cell>
        </row>
        <row r="597">
          <cell r="H597" t="str">
            <v>Relx India Pvt Ltd</v>
          </cell>
          <cell r="I597" t="str">
            <v/>
          </cell>
          <cell r="J597">
            <v>0</v>
          </cell>
          <cell r="K597">
            <v>0</v>
          </cell>
          <cell r="L597">
            <v>0</v>
          </cell>
          <cell r="M597">
            <v>570176</v>
          </cell>
          <cell r="N597">
            <v>570176</v>
          </cell>
          <cell r="P597">
            <v>0</v>
          </cell>
        </row>
        <row r="598">
          <cell r="H598" t="str">
            <v>Ratna Interior</v>
          </cell>
          <cell r="I598" t="str">
            <v>Cr</v>
          </cell>
          <cell r="J598">
            <v>19201</v>
          </cell>
          <cell r="K598">
            <v>0</v>
          </cell>
          <cell r="L598">
            <v>19201</v>
          </cell>
          <cell r="M598">
            <v>1182142</v>
          </cell>
          <cell r="N598">
            <v>2195417</v>
          </cell>
          <cell r="O598" t="str">
            <v>Cr</v>
          </cell>
          <cell r="P598">
            <v>-1032476</v>
          </cell>
        </row>
        <row r="599">
          <cell r="H599" t="str">
            <v>Ram Sarup Jain Jewellers</v>
          </cell>
          <cell r="I599" t="str">
            <v/>
          </cell>
          <cell r="J599">
            <v>0</v>
          </cell>
          <cell r="K599">
            <v>0</v>
          </cell>
          <cell r="L599">
            <v>0</v>
          </cell>
          <cell r="M599">
            <v>67165</v>
          </cell>
          <cell r="N599">
            <v>67165</v>
          </cell>
          <cell r="P599">
            <v>0</v>
          </cell>
        </row>
        <row r="600">
          <cell r="H600" t="str">
            <v>Ram Niwas</v>
          </cell>
          <cell r="I600" t="str">
            <v/>
          </cell>
          <cell r="J600">
            <v>0</v>
          </cell>
          <cell r="K600">
            <v>0</v>
          </cell>
          <cell r="L600">
            <v>0</v>
          </cell>
          <cell r="M600">
            <v>1700</v>
          </cell>
          <cell r="N600">
            <v>1700</v>
          </cell>
          <cell r="P600">
            <v>0</v>
          </cell>
        </row>
        <row r="601">
          <cell r="H601" t="str">
            <v>Rakshit Tandon</v>
          </cell>
          <cell r="I601" t="str">
            <v/>
          </cell>
          <cell r="J601">
            <v>0</v>
          </cell>
          <cell r="K601">
            <v>0</v>
          </cell>
          <cell r="L601">
            <v>0</v>
          </cell>
          <cell r="M601">
            <v>16200</v>
          </cell>
          <cell r="N601">
            <v>16200</v>
          </cell>
          <cell r="P601">
            <v>0</v>
          </cell>
        </row>
        <row r="602">
          <cell r="H602" t="str">
            <v>Punam Sahgal</v>
          </cell>
          <cell r="I602" t="str">
            <v/>
          </cell>
          <cell r="J602">
            <v>0</v>
          </cell>
          <cell r="K602">
            <v>0</v>
          </cell>
          <cell r="L602">
            <v>0</v>
          </cell>
          <cell r="M602">
            <v>67500</v>
          </cell>
          <cell r="N602">
            <v>67500</v>
          </cell>
          <cell r="P602">
            <v>0</v>
          </cell>
        </row>
        <row r="603">
          <cell r="H603" t="str">
            <v>Pramod Batra Vijay Batra &amp; Associates</v>
          </cell>
          <cell r="I603" t="str">
            <v/>
          </cell>
          <cell r="J603">
            <v>0</v>
          </cell>
          <cell r="K603">
            <v>0</v>
          </cell>
          <cell r="L603">
            <v>0</v>
          </cell>
          <cell r="M603">
            <v>21600</v>
          </cell>
          <cell r="N603">
            <v>21600</v>
          </cell>
          <cell r="P603">
            <v>0</v>
          </cell>
        </row>
        <row r="604">
          <cell r="H604" t="str">
            <v>Prakash Books India Pvt Ltd</v>
          </cell>
          <cell r="I604" t="str">
            <v>Cr</v>
          </cell>
          <cell r="J604">
            <v>4859</v>
          </cell>
          <cell r="K604">
            <v>0</v>
          </cell>
          <cell r="L604">
            <v>4859</v>
          </cell>
          <cell r="M604">
            <v>4859</v>
          </cell>
          <cell r="N604">
            <v>0</v>
          </cell>
          <cell r="P604">
            <v>0</v>
          </cell>
        </row>
        <row r="605">
          <cell r="H605" t="str">
            <v>Possible Education Private Ltd</v>
          </cell>
          <cell r="I605" t="str">
            <v>Cr</v>
          </cell>
          <cell r="J605">
            <v>248625</v>
          </cell>
          <cell r="K605">
            <v>0</v>
          </cell>
          <cell r="L605">
            <v>248625</v>
          </cell>
          <cell r="M605">
            <v>248625</v>
          </cell>
          <cell r="N605">
            <v>0</v>
          </cell>
          <cell r="P605">
            <v>0</v>
          </cell>
        </row>
        <row r="606">
          <cell r="H606" t="str">
            <v>Pathfinder Publishing Pvt Ltd</v>
          </cell>
          <cell r="I606" t="str">
            <v>Cr</v>
          </cell>
          <cell r="J606">
            <v>97860</v>
          </cell>
          <cell r="K606">
            <v>0</v>
          </cell>
          <cell r="L606">
            <v>97860</v>
          </cell>
          <cell r="M606">
            <v>981521</v>
          </cell>
          <cell r="N606">
            <v>1179067</v>
          </cell>
          <cell r="O606" t="str">
            <v>Cr</v>
          </cell>
          <cell r="P606">
            <v>-295406</v>
          </cell>
        </row>
        <row r="607">
          <cell r="H607" t="str">
            <v>Njoy Learning Processess Pvt Ltd</v>
          </cell>
          <cell r="I607" t="str">
            <v/>
          </cell>
          <cell r="J607">
            <v>0</v>
          </cell>
          <cell r="K607">
            <v>0</v>
          </cell>
          <cell r="L607">
            <v>0</v>
          </cell>
          <cell r="M607">
            <v>75358</v>
          </cell>
          <cell r="N607">
            <v>75358</v>
          </cell>
          <cell r="P607">
            <v>0</v>
          </cell>
        </row>
        <row r="608">
          <cell r="H608" t="str">
            <v>Niit University</v>
          </cell>
          <cell r="I608" t="str">
            <v>Cr</v>
          </cell>
          <cell r="J608">
            <v>1650</v>
          </cell>
          <cell r="K608">
            <v>0</v>
          </cell>
          <cell r="L608">
            <v>1650</v>
          </cell>
          <cell r="M608">
            <v>1650</v>
          </cell>
          <cell r="N608">
            <v>0</v>
          </cell>
          <cell r="P608">
            <v>0</v>
          </cell>
        </row>
        <row r="609">
          <cell r="H609" t="str">
            <v>Zykrr Solutions Llp</v>
          </cell>
          <cell r="I609" t="str">
            <v>Cr</v>
          </cell>
          <cell r="J609">
            <v>1875</v>
          </cell>
          <cell r="K609">
            <v>0</v>
          </cell>
          <cell r="L609">
            <v>1875</v>
          </cell>
          <cell r="M609">
            <v>1875</v>
          </cell>
          <cell r="N609">
            <v>0</v>
          </cell>
          <cell r="P609">
            <v>0</v>
          </cell>
        </row>
        <row r="610">
          <cell r="H610" t="str">
            <v>Webtel Electrosoft Pvt Ltd.</v>
          </cell>
          <cell r="I610" t="str">
            <v/>
          </cell>
          <cell r="J610">
            <v>0</v>
          </cell>
          <cell r="K610">
            <v>0</v>
          </cell>
          <cell r="L610">
            <v>0</v>
          </cell>
          <cell r="M610">
            <v>8350</v>
          </cell>
          <cell r="N610">
            <v>8350</v>
          </cell>
          <cell r="P610">
            <v>0</v>
          </cell>
        </row>
        <row r="611">
          <cell r="H611" t="str">
            <v>Vishal Vyas</v>
          </cell>
          <cell r="I611" t="str">
            <v/>
          </cell>
          <cell r="J611">
            <v>0</v>
          </cell>
          <cell r="K611">
            <v>0</v>
          </cell>
          <cell r="L611">
            <v>0</v>
          </cell>
          <cell r="M611">
            <v>100500</v>
          </cell>
          <cell r="N611">
            <v>100500</v>
          </cell>
          <cell r="P611">
            <v>0</v>
          </cell>
        </row>
        <row r="612">
          <cell r="H612" t="str">
            <v>Universal Analytical Lab</v>
          </cell>
          <cell r="I612" t="str">
            <v/>
          </cell>
          <cell r="J612">
            <v>0</v>
          </cell>
          <cell r="K612">
            <v>0</v>
          </cell>
          <cell r="L612">
            <v>0</v>
          </cell>
          <cell r="M612">
            <v>18644</v>
          </cell>
          <cell r="N612">
            <v>18644</v>
          </cell>
          <cell r="P612">
            <v>0</v>
          </cell>
        </row>
        <row r="613">
          <cell r="H613" t="str">
            <v>Twigz Technologies Pvt Ltd</v>
          </cell>
          <cell r="I613" t="str">
            <v/>
          </cell>
          <cell r="J613">
            <v>0</v>
          </cell>
          <cell r="K613">
            <v>0</v>
          </cell>
          <cell r="L613">
            <v>0</v>
          </cell>
          <cell r="M613">
            <v>777200</v>
          </cell>
          <cell r="N613">
            <v>777200</v>
          </cell>
          <cell r="P613">
            <v>0</v>
          </cell>
        </row>
        <row r="614">
          <cell r="H614" t="str">
            <v>Turnitindia Education Private Limited</v>
          </cell>
          <cell r="I614" t="str">
            <v>Cr</v>
          </cell>
          <cell r="J614">
            <v>420573</v>
          </cell>
          <cell r="K614">
            <v>0</v>
          </cell>
          <cell r="L614">
            <v>420573</v>
          </cell>
          <cell r="M614">
            <v>868287</v>
          </cell>
          <cell r="N614">
            <v>447714</v>
          </cell>
          <cell r="P614">
            <v>0</v>
          </cell>
        </row>
        <row r="615">
          <cell r="H615" t="str">
            <v>Toshniwal Brothers (sr) Pvt Ltd</v>
          </cell>
          <cell r="I615" t="str">
            <v/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348000</v>
          </cell>
          <cell r="O615" t="str">
            <v>Cr</v>
          </cell>
          <cell r="P615">
            <v>-348000</v>
          </cell>
        </row>
        <row r="616">
          <cell r="H616" t="str">
            <v>Thyssenkrupp Elevator India Pvt. Ltd.</v>
          </cell>
          <cell r="I616" t="str">
            <v>Cr</v>
          </cell>
          <cell r="J616">
            <v>352412</v>
          </cell>
          <cell r="K616">
            <v>0</v>
          </cell>
          <cell r="L616">
            <v>352412</v>
          </cell>
          <cell r="M616">
            <v>352412</v>
          </cell>
          <cell r="N616">
            <v>0</v>
          </cell>
          <cell r="P616">
            <v>0</v>
          </cell>
        </row>
        <row r="617">
          <cell r="H617" t="str">
            <v>Taplow Strategic Advisors Llp</v>
          </cell>
          <cell r="I617" t="str">
            <v/>
          </cell>
          <cell r="J617">
            <v>0</v>
          </cell>
          <cell r="K617">
            <v>0</v>
          </cell>
          <cell r="L617">
            <v>0</v>
          </cell>
          <cell r="M617">
            <v>1859760</v>
          </cell>
          <cell r="N617">
            <v>1859760</v>
          </cell>
          <cell r="P617">
            <v>0</v>
          </cell>
        </row>
        <row r="618">
          <cell r="H618" t="str">
            <v>Suma Varughese</v>
          </cell>
          <cell r="I618" t="str">
            <v/>
          </cell>
          <cell r="J618">
            <v>0</v>
          </cell>
          <cell r="K618">
            <v>0</v>
          </cell>
          <cell r="L618">
            <v>0</v>
          </cell>
          <cell r="M618">
            <v>22500</v>
          </cell>
          <cell r="N618">
            <v>22500</v>
          </cell>
          <cell r="P618">
            <v>0</v>
          </cell>
        </row>
        <row r="619">
          <cell r="H619" t="str">
            <v>Sumanglam International</v>
          </cell>
          <cell r="I619" t="str">
            <v/>
          </cell>
          <cell r="J619">
            <v>0</v>
          </cell>
          <cell r="K619">
            <v>0</v>
          </cell>
          <cell r="L619">
            <v>0</v>
          </cell>
          <cell r="M619">
            <v>1416</v>
          </cell>
          <cell r="N619">
            <v>1416</v>
          </cell>
          <cell r="P619">
            <v>0</v>
          </cell>
        </row>
        <row r="620">
          <cell r="H620" t="str">
            <v>Sukhvinder Sircar</v>
          </cell>
          <cell r="I620" t="str">
            <v/>
          </cell>
          <cell r="J620">
            <v>0</v>
          </cell>
          <cell r="K620">
            <v>0</v>
          </cell>
          <cell r="L620">
            <v>0</v>
          </cell>
          <cell r="M620">
            <v>67500</v>
          </cell>
          <cell r="N620">
            <v>67500</v>
          </cell>
          <cell r="P620">
            <v>0</v>
          </cell>
        </row>
        <row r="621">
          <cell r="H621" t="str">
            <v>Stride Education Avisory Services</v>
          </cell>
          <cell r="I621" t="str">
            <v>Cr</v>
          </cell>
          <cell r="J621">
            <v>2000</v>
          </cell>
          <cell r="K621">
            <v>0</v>
          </cell>
          <cell r="L621">
            <v>2000</v>
          </cell>
          <cell r="M621">
            <v>2000</v>
          </cell>
          <cell r="N621">
            <v>0</v>
          </cell>
          <cell r="P621">
            <v>0</v>
          </cell>
        </row>
        <row r="622">
          <cell r="H622" t="str">
            <v>Star Link Communication Pvt. Ltd.</v>
          </cell>
          <cell r="I622" t="str">
            <v/>
          </cell>
          <cell r="J622">
            <v>0</v>
          </cell>
          <cell r="K622">
            <v>0</v>
          </cell>
          <cell r="L622">
            <v>0</v>
          </cell>
          <cell r="M622">
            <v>42638</v>
          </cell>
          <cell r="N622">
            <v>42638</v>
          </cell>
          <cell r="P622">
            <v>0</v>
          </cell>
        </row>
        <row r="623">
          <cell r="H623" t="str">
            <v>Sse&amp;s Engineers Pvt. Ltd.</v>
          </cell>
          <cell r="I623" t="str">
            <v/>
          </cell>
          <cell r="J623">
            <v>0</v>
          </cell>
          <cell r="K623">
            <v>0</v>
          </cell>
          <cell r="L623">
            <v>0</v>
          </cell>
          <cell r="M623">
            <v>11600</v>
          </cell>
          <cell r="N623">
            <v>11600</v>
          </cell>
          <cell r="P623">
            <v>0</v>
          </cell>
        </row>
        <row r="624">
          <cell r="H624" t="str">
            <v>Speed Leadership (sarandeep Singh)</v>
          </cell>
          <cell r="I624" t="str">
            <v/>
          </cell>
          <cell r="J624">
            <v>0</v>
          </cell>
          <cell r="K624">
            <v>0</v>
          </cell>
          <cell r="L624">
            <v>0</v>
          </cell>
          <cell r="M624">
            <v>162000</v>
          </cell>
          <cell r="N624">
            <v>162000</v>
          </cell>
          <cell r="P624">
            <v>0</v>
          </cell>
        </row>
        <row r="625">
          <cell r="H625" t="str">
            <v>Sparsha Educational Consultancy</v>
          </cell>
          <cell r="I625" t="str">
            <v/>
          </cell>
          <cell r="J625">
            <v>0</v>
          </cell>
          <cell r="K625">
            <v>0</v>
          </cell>
          <cell r="L625">
            <v>0</v>
          </cell>
          <cell r="M625">
            <v>530700</v>
          </cell>
          <cell r="N625">
            <v>611700</v>
          </cell>
          <cell r="O625" t="str">
            <v>Cr</v>
          </cell>
          <cell r="P625">
            <v>-81000</v>
          </cell>
        </row>
        <row r="626">
          <cell r="H626" t="str">
            <v>Smile Travellers Services</v>
          </cell>
          <cell r="I626" t="str">
            <v>Cr</v>
          </cell>
          <cell r="J626">
            <v>102697</v>
          </cell>
          <cell r="K626">
            <v>0</v>
          </cell>
          <cell r="L626">
            <v>102697</v>
          </cell>
          <cell r="M626">
            <v>612971</v>
          </cell>
          <cell r="N626">
            <v>738662</v>
          </cell>
          <cell r="O626" t="str">
            <v>Cr</v>
          </cell>
          <cell r="P626">
            <v>-228388</v>
          </cell>
        </row>
        <row r="627">
          <cell r="H627" t="str">
            <v>Sk Associates</v>
          </cell>
          <cell r="I627" t="str">
            <v>Cr</v>
          </cell>
          <cell r="J627">
            <v>82600</v>
          </cell>
          <cell r="K627">
            <v>0</v>
          </cell>
          <cell r="L627">
            <v>82600</v>
          </cell>
          <cell r="M627">
            <v>1684300</v>
          </cell>
          <cell r="N627">
            <v>1763700</v>
          </cell>
          <cell r="O627" t="str">
            <v>Cr</v>
          </cell>
          <cell r="P627">
            <v>-162000</v>
          </cell>
        </row>
        <row r="628">
          <cell r="H628" t="str">
            <v>Sight &amp; Sound India Pvt. Ltd.</v>
          </cell>
          <cell r="I628" t="str">
            <v/>
          </cell>
          <cell r="J628">
            <v>0</v>
          </cell>
          <cell r="K628">
            <v>0</v>
          </cell>
          <cell r="L628">
            <v>0</v>
          </cell>
          <cell r="M628">
            <v>6490</v>
          </cell>
          <cell r="N628">
            <v>6490</v>
          </cell>
          <cell r="P628">
            <v>0</v>
          </cell>
        </row>
        <row r="629">
          <cell r="H629" t="str">
            <v>Shyam Spectra Pvt Ltd.</v>
          </cell>
          <cell r="I629" t="str">
            <v>Cr</v>
          </cell>
          <cell r="J629">
            <v>28</v>
          </cell>
          <cell r="K629">
            <v>0</v>
          </cell>
          <cell r="L629">
            <v>28</v>
          </cell>
          <cell r="M629">
            <v>28</v>
          </cell>
          <cell r="N629">
            <v>0</v>
          </cell>
          <cell r="P629">
            <v>0</v>
          </cell>
        </row>
        <row r="630">
          <cell r="H630" t="str">
            <v>Shl (india) Pvt Ltd.</v>
          </cell>
          <cell r="I630" t="str">
            <v>Cr</v>
          </cell>
          <cell r="J630">
            <v>29835</v>
          </cell>
          <cell r="K630">
            <v>0</v>
          </cell>
          <cell r="L630">
            <v>29835</v>
          </cell>
          <cell r="M630">
            <v>247131</v>
          </cell>
          <cell r="N630">
            <v>217296</v>
          </cell>
          <cell r="P630">
            <v>0</v>
          </cell>
        </row>
        <row r="631">
          <cell r="H631" t="str">
            <v>Shiksha.com</v>
          </cell>
          <cell r="I631" t="str">
            <v/>
          </cell>
          <cell r="J631">
            <v>0</v>
          </cell>
          <cell r="K631">
            <v>0</v>
          </cell>
          <cell r="L631">
            <v>0</v>
          </cell>
          <cell r="M631">
            <v>865359</v>
          </cell>
          <cell r="N631">
            <v>865359</v>
          </cell>
          <cell r="P631">
            <v>0</v>
          </cell>
        </row>
        <row r="632">
          <cell r="H632" t="str">
            <v>Seven H Studios Pvt Ltd</v>
          </cell>
          <cell r="I632" t="str">
            <v/>
          </cell>
          <cell r="J632">
            <v>0</v>
          </cell>
          <cell r="K632">
            <v>0</v>
          </cell>
          <cell r="L632">
            <v>0</v>
          </cell>
          <cell r="M632">
            <v>60000</v>
          </cell>
          <cell r="N632">
            <v>60000</v>
          </cell>
          <cell r="O632" t="str">
            <v>Cr</v>
          </cell>
          <cell r="P632">
            <v>0</v>
          </cell>
        </row>
        <row r="633">
          <cell r="H633" t="str">
            <v>Jitender Kumar</v>
          </cell>
          <cell r="I633" t="str">
            <v>Cr</v>
          </cell>
          <cell r="J633">
            <v>92500</v>
          </cell>
          <cell r="K633">
            <v>0</v>
          </cell>
          <cell r="L633">
            <v>92500</v>
          </cell>
          <cell r="M633">
            <v>231100</v>
          </cell>
          <cell r="N633">
            <v>179100</v>
          </cell>
          <cell r="O633" t="str">
            <v>Cr</v>
          </cell>
          <cell r="P633">
            <v>-40500</v>
          </cell>
        </row>
        <row r="634">
          <cell r="H634" t="str">
            <v>Jai Maa Beri Travels</v>
          </cell>
          <cell r="I634" t="str">
            <v/>
          </cell>
          <cell r="J634">
            <v>0</v>
          </cell>
          <cell r="K634">
            <v>0</v>
          </cell>
          <cell r="L634">
            <v>0</v>
          </cell>
          <cell r="M634">
            <v>3305</v>
          </cell>
          <cell r="N634">
            <v>3305</v>
          </cell>
          <cell r="P634">
            <v>0</v>
          </cell>
        </row>
        <row r="635">
          <cell r="H635" t="str">
            <v>I.t. Solutions India Pvt Ltd</v>
          </cell>
          <cell r="I635" t="str">
            <v>Dr</v>
          </cell>
          <cell r="J635">
            <v>123900</v>
          </cell>
          <cell r="K635">
            <v>123900</v>
          </cell>
          <cell r="L635">
            <v>0</v>
          </cell>
          <cell r="M635">
            <v>1468889</v>
          </cell>
          <cell r="N635">
            <v>1673789</v>
          </cell>
          <cell r="O635" t="str">
            <v>Cr</v>
          </cell>
          <cell r="P635">
            <v>-81000</v>
          </cell>
        </row>
        <row r="636">
          <cell r="H636" t="str">
            <v>Itc Ltd. Sheraton New Delhi</v>
          </cell>
          <cell r="I636" t="str">
            <v/>
          </cell>
          <cell r="J636">
            <v>0</v>
          </cell>
          <cell r="K636">
            <v>0</v>
          </cell>
          <cell r="L636">
            <v>0</v>
          </cell>
          <cell r="M636">
            <v>16721</v>
          </cell>
          <cell r="N636">
            <v>16721</v>
          </cell>
          <cell r="P636">
            <v>0</v>
          </cell>
        </row>
        <row r="637">
          <cell r="H637" t="str">
            <v>Icici Lombard General Insurance Company Ltd</v>
          </cell>
          <cell r="I637" t="str">
            <v/>
          </cell>
          <cell r="J637">
            <v>0</v>
          </cell>
          <cell r="K637">
            <v>0</v>
          </cell>
          <cell r="L637">
            <v>0</v>
          </cell>
          <cell r="M637">
            <v>64900</v>
          </cell>
          <cell r="N637">
            <v>64769</v>
          </cell>
          <cell r="O637" t="str">
            <v>Dr</v>
          </cell>
          <cell r="P637">
            <v>131</v>
          </cell>
        </row>
        <row r="638">
          <cell r="H638" t="str">
            <v>Harsh Gupta</v>
          </cell>
          <cell r="I638" t="str">
            <v/>
          </cell>
          <cell r="J638">
            <v>0</v>
          </cell>
          <cell r="K638">
            <v>0</v>
          </cell>
          <cell r="L638">
            <v>0</v>
          </cell>
          <cell r="M638">
            <v>1800</v>
          </cell>
          <cell r="N638">
            <v>1800</v>
          </cell>
          <cell r="P638">
            <v>0</v>
          </cell>
        </row>
        <row r="639">
          <cell r="H639" t="str">
            <v>Gupshup Technology India Pvt. Ltd.</v>
          </cell>
          <cell r="I639" t="str">
            <v>Cr</v>
          </cell>
          <cell r="J639">
            <v>552524</v>
          </cell>
          <cell r="K639">
            <v>0</v>
          </cell>
          <cell r="L639">
            <v>552524</v>
          </cell>
          <cell r="M639">
            <v>2641802</v>
          </cell>
          <cell r="N639">
            <v>2271482</v>
          </cell>
          <cell r="O639" t="str">
            <v>Cr</v>
          </cell>
          <cell r="P639">
            <v>-182204</v>
          </cell>
        </row>
        <row r="640">
          <cell r="H640" t="str">
            <v>Gtl Ventures</v>
          </cell>
          <cell r="I640" t="str">
            <v/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997920</v>
          </cell>
          <cell r="O640" t="str">
            <v>Cr</v>
          </cell>
          <cell r="P640">
            <v>-997920</v>
          </cell>
        </row>
        <row r="641">
          <cell r="H641" t="str">
            <v>Ganesh Singh-Duplicate</v>
          </cell>
          <cell r="I641" t="str">
            <v>Cr</v>
          </cell>
          <cell r="J641">
            <v>27750</v>
          </cell>
          <cell r="K641">
            <v>0</v>
          </cell>
          <cell r="L641">
            <v>27750</v>
          </cell>
          <cell r="M641">
            <v>90750</v>
          </cell>
          <cell r="N641">
            <v>63000</v>
          </cell>
          <cell r="P641">
            <v>0</v>
          </cell>
        </row>
        <row r="642">
          <cell r="H642" t="str">
            <v>Fsl Software Technologies Ltd</v>
          </cell>
          <cell r="I642" t="str">
            <v/>
          </cell>
          <cell r="J642">
            <v>0</v>
          </cell>
          <cell r="K642">
            <v>0</v>
          </cell>
          <cell r="L642">
            <v>0</v>
          </cell>
          <cell r="M642">
            <v>35400</v>
          </cell>
          <cell r="N642">
            <v>35400</v>
          </cell>
          <cell r="P642">
            <v>0</v>
          </cell>
        </row>
        <row r="643">
          <cell r="H643" t="str">
            <v>Exult !solutions</v>
          </cell>
          <cell r="I643" t="str">
            <v/>
          </cell>
          <cell r="J643">
            <v>0</v>
          </cell>
          <cell r="K643">
            <v>0</v>
          </cell>
          <cell r="L643">
            <v>0</v>
          </cell>
          <cell r="M643">
            <v>27000</v>
          </cell>
          <cell r="N643">
            <v>27000</v>
          </cell>
          <cell r="P643">
            <v>0</v>
          </cell>
        </row>
        <row r="644">
          <cell r="H644" t="str">
            <v>Esanze Management Consulting (india) Pvt Ltd</v>
          </cell>
          <cell r="I644" t="str">
            <v/>
          </cell>
          <cell r="J644">
            <v>0</v>
          </cell>
          <cell r="K644">
            <v>0</v>
          </cell>
          <cell r="L644">
            <v>0</v>
          </cell>
          <cell r="M644">
            <v>5800</v>
          </cell>
          <cell r="N644">
            <v>5800</v>
          </cell>
          <cell r="P644">
            <v>0</v>
          </cell>
        </row>
        <row r="645">
          <cell r="H645" t="str">
            <v>Ennoble Ip Consultancy Pvt Ltd</v>
          </cell>
          <cell r="I645" t="str">
            <v>Cr</v>
          </cell>
          <cell r="J645">
            <v>99450</v>
          </cell>
          <cell r="K645">
            <v>0</v>
          </cell>
          <cell r="L645">
            <v>99450</v>
          </cell>
          <cell r="M645">
            <v>625950</v>
          </cell>
          <cell r="N645">
            <v>531450</v>
          </cell>
          <cell r="O645" t="str">
            <v>Cr</v>
          </cell>
          <cell r="P645">
            <v>-4950</v>
          </cell>
        </row>
        <row r="646">
          <cell r="H646" t="str">
            <v>Educative</v>
          </cell>
          <cell r="I646" t="str">
            <v/>
          </cell>
          <cell r="J646">
            <v>0</v>
          </cell>
          <cell r="K646">
            <v>0</v>
          </cell>
          <cell r="L646">
            <v>0</v>
          </cell>
          <cell r="M646">
            <v>64800</v>
          </cell>
          <cell r="N646">
            <v>64800</v>
          </cell>
          <cell r="P646">
            <v>0</v>
          </cell>
        </row>
        <row r="647">
          <cell r="H647" t="str">
            <v>Delnet - Developement Library Network</v>
          </cell>
          <cell r="I647" t="str">
            <v/>
          </cell>
          <cell r="J647">
            <v>0</v>
          </cell>
          <cell r="K647">
            <v>0</v>
          </cell>
          <cell r="L647">
            <v>0</v>
          </cell>
          <cell r="M647">
            <v>13570</v>
          </cell>
          <cell r="N647">
            <v>13570</v>
          </cell>
          <cell r="P647">
            <v>0</v>
          </cell>
        </row>
        <row r="648">
          <cell r="H648" t="str">
            <v>Cozmo Travel World Pvt Ltd</v>
          </cell>
          <cell r="I648" t="str">
            <v/>
          </cell>
          <cell r="J648">
            <v>0</v>
          </cell>
          <cell r="K648">
            <v>0</v>
          </cell>
          <cell r="L648">
            <v>0</v>
          </cell>
          <cell r="M648">
            <v>47851</v>
          </cell>
          <cell r="N648">
            <v>47851</v>
          </cell>
          <cell r="P648">
            <v>0</v>
          </cell>
        </row>
        <row r="649">
          <cell r="H649" t="str">
            <v>Collegedunia Web Pvt Ltd</v>
          </cell>
          <cell r="I649" t="str">
            <v/>
          </cell>
          <cell r="J649">
            <v>0</v>
          </cell>
          <cell r="K649">
            <v>0</v>
          </cell>
          <cell r="L649">
            <v>0</v>
          </cell>
          <cell r="M649">
            <v>2563193</v>
          </cell>
          <cell r="N649">
            <v>4032853</v>
          </cell>
          <cell r="O649" t="str">
            <v>Cr</v>
          </cell>
          <cell r="P649">
            <v>-1469660</v>
          </cell>
        </row>
        <row r="650">
          <cell r="H650" t="str">
            <v>Cl Media Pvt Ltd</v>
          </cell>
          <cell r="I650" t="str">
            <v>Cr</v>
          </cell>
          <cell r="J650">
            <v>771850</v>
          </cell>
          <cell r="K650">
            <v>0</v>
          </cell>
          <cell r="L650">
            <v>771850</v>
          </cell>
          <cell r="M650">
            <v>1031050</v>
          </cell>
          <cell r="N650">
            <v>259200</v>
          </cell>
          <cell r="O650" t="str">
            <v>Cr</v>
          </cell>
          <cell r="P650">
            <v>0</v>
          </cell>
        </row>
        <row r="651">
          <cell r="H651" t="str">
            <v>Cfeee</v>
          </cell>
          <cell r="I651" t="str">
            <v>Cr</v>
          </cell>
          <cell r="J651">
            <v>196445</v>
          </cell>
          <cell r="K651">
            <v>0</v>
          </cell>
          <cell r="L651">
            <v>196445</v>
          </cell>
          <cell r="M651">
            <v>934695</v>
          </cell>
          <cell r="N651">
            <v>1139390</v>
          </cell>
          <cell r="O651" t="str">
            <v>Cr</v>
          </cell>
          <cell r="P651">
            <v>-401140</v>
          </cell>
        </row>
        <row r="652">
          <cell r="H652" t="str">
            <v>Career Dreams</v>
          </cell>
          <cell r="I652" t="str">
            <v/>
          </cell>
          <cell r="J652">
            <v>0</v>
          </cell>
          <cell r="K652">
            <v>0</v>
          </cell>
          <cell r="L652">
            <v>0</v>
          </cell>
          <cell r="M652">
            <v>258000</v>
          </cell>
          <cell r="N652">
            <v>258000</v>
          </cell>
          <cell r="P652">
            <v>0</v>
          </cell>
        </row>
        <row r="653">
          <cell r="H653" t="str">
            <v>Career Counselling Centre</v>
          </cell>
          <cell r="I653" t="str">
            <v>Cr</v>
          </cell>
          <cell r="J653">
            <v>35400</v>
          </cell>
          <cell r="K653">
            <v>0</v>
          </cell>
          <cell r="L653">
            <v>35400</v>
          </cell>
          <cell r="M653">
            <v>251300</v>
          </cell>
          <cell r="N653">
            <v>215900</v>
          </cell>
          <cell r="P653">
            <v>0</v>
          </cell>
        </row>
        <row r="654">
          <cell r="H654" t="str">
            <v>Capstone People Consulting Pvt Ltd</v>
          </cell>
          <cell r="I654" t="str">
            <v/>
          </cell>
          <cell r="J654">
            <v>0</v>
          </cell>
          <cell r="K654">
            <v>0</v>
          </cell>
          <cell r="L654">
            <v>0</v>
          </cell>
          <cell r="M654">
            <v>37800</v>
          </cell>
          <cell r="N654">
            <v>37800</v>
          </cell>
          <cell r="P654">
            <v>0</v>
          </cell>
        </row>
        <row r="655">
          <cell r="H655" t="str">
            <v>Capital Vehicles Sales Ltd.</v>
          </cell>
          <cell r="I655" t="str">
            <v/>
          </cell>
          <cell r="J655">
            <v>0</v>
          </cell>
          <cell r="K655">
            <v>0</v>
          </cell>
          <cell r="L655">
            <v>0</v>
          </cell>
          <cell r="M655">
            <v>171177</v>
          </cell>
          <cell r="N655">
            <v>171177</v>
          </cell>
          <cell r="O655" t="str">
            <v>Dr</v>
          </cell>
          <cell r="P655">
            <v>0</v>
          </cell>
        </row>
        <row r="656">
          <cell r="H656" t="str">
            <v>Butterfly Innovations Private Limited</v>
          </cell>
          <cell r="I656" t="str">
            <v/>
          </cell>
          <cell r="J656">
            <v>0</v>
          </cell>
          <cell r="K656">
            <v>0</v>
          </cell>
          <cell r="L656">
            <v>0</v>
          </cell>
          <cell r="M656">
            <v>100000</v>
          </cell>
          <cell r="N656">
            <v>226000</v>
          </cell>
          <cell r="O656" t="str">
            <v>Cr</v>
          </cell>
          <cell r="P656">
            <v>-126000</v>
          </cell>
        </row>
        <row r="657">
          <cell r="H657" t="str">
            <v>Bluesky Learning Private Limited</v>
          </cell>
          <cell r="I657" t="str">
            <v/>
          </cell>
          <cell r="J657">
            <v>0</v>
          </cell>
          <cell r="K657">
            <v>0</v>
          </cell>
          <cell r="L657">
            <v>0</v>
          </cell>
          <cell r="M657">
            <v>167400</v>
          </cell>
          <cell r="N657">
            <v>167400</v>
          </cell>
          <cell r="P657">
            <v>0</v>
          </cell>
        </row>
        <row r="658">
          <cell r="H658" t="str">
            <v>B.k &amp; Associates</v>
          </cell>
          <cell r="I658" t="str">
            <v/>
          </cell>
          <cell r="J658">
            <v>0</v>
          </cell>
          <cell r="K658">
            <v>0</v>
          </cell>
          <cell r="L658">
            <v>0</v>
          </cell>
          <cell r="M658">
            <v>22500</v>
          </cell>
          <cell r="N658">
            <v>22500</v>
          </cell>
          <cell r="P658">
            <v>0</v>
          </cell>
        </row>
        <row r="659">
          <cell r="H659" t="str">
            <v>Bilal Mustafa Khan</v>
          </cell>
          <cell r="I659" t="str">
            <v/>
          </cell>
          <cell r="J659">
            <v>0</v>
          </cell>
          <cell r="K659">
            <v>0</v>
          </cell>
          <cell r="L659">
            <v>0</v>
          </cell>
          <cell r="M659">
            <v>630000</v>
          </cell>
          <cell r="N659">
            <v>630000</v>
          </cell>
          <cell r="P659">
            <v>0</v>
          </cell>
        </row>
        <row r="660">
          <cell r="H660" t="str">
            <v>Az Research Partners Pvt Ltd</v>
          </cell>
          <cell r="I660" t="str">
            <v/>
          </cell>
          <cell r="J660">
            <v>0</v>
          </cell>
          <cell r="K660">
            <v>0</v>
          </cell>
          <cell r="L660">
            <v>0</v>
          </cell>
          <cell r="M660">
            <v>88500</v>
          </cell>
          <cell r="N660">
            <v>88500</v>
          </cell>
          <cell r="P660">
            <v>0</v>
          </cell>
        </row>
        <row r="661">
          <cell r="H661" t="str">
            <v>Aspiring Minds Assessment Pvt Ltd</v>
          </cell>
          <cell r="I661" t="str">
            <v>Cr</v>
          </cell>
          <cell r="J661">
            <v>30611</v>
          </cell>
          <cell r="K661">
            <v>0</v>
          </cell>
          <cell r="L661">
            <v>30611</v>
          </cell>
          <cell r="M661">
            <v>30611</v>
          </cell>
          <cell r="N661">
            <v>0</v>
          </cell>
          <cell r="P661">
            <v>0</v>
          </cell>
        </row>
        <row r="662">
          <cell r="H662" t="str">
            <v>A.s.group</v>
          </cell>
          <cell r="I662" t="str">
            <v/>
          </cell>
          <cell r="J662">
            <v>0</v>
          </cell>
          <cell r="K662">
            <v>0</v>
          </cell>
          <cell r="L662">
            <v>0</v>
          </cell>
          <cell r="M662">
            <v>134128</v>
          </cell>
          <cell r="N662">
            <v>164003</v>
          </cell>
          <cell r="O662" t="str">
            <v>Cr</v>
          </cell>
          <cell r="P662">
            <v>-29875</v>
          </cell>
        </row>
        <row r="663">
          <cell r="H663" t="str">
            <v>Ananya Mukherjee</v>
          </cell>
          <cell r="I663" t="str">
            <v/>
          </cell>
          <cell r="J663">
            <v>0</v>
          </cell>
          <cell r="K663">
            <v>0</v>
          </cell>
          <cell r="L663">
            <v>0</v>
          </cell>
          <cell r="M663">
            <v>178445</v>
          </cell>
          <cell r="N663">
            <v>178445</v>
          </cell>
          <cell r="P663">
            <v>0</v>
          </cell>
        </row>
        <row r="664">
          <cell r="H664" t="str">
            <v>All India Management Association</v>
          </cell>
          <cell r="I664" t="str">
            <v>Cr</v>
          </cell>
          <cell r="J664">
            <v>129</v>
          </cell>
          <cell r="K664">
            <v>0</v>
          </cell>
          <cell r="L664">
            <v>129</v>
          </cell>
          <cell r="M664">
            <v>90056</v>
          </cell>
          <cell r="N664">
            <v>89927</v>
          </cell>
          <cell r="P664">
            <v>0</v>
          </cell>
        </row>
        <row r="665">
          <cell r="H665" t="str">
            <v>Alliance Digitech Pvt Ltd</v>
          </cell>
          <cell r="I665" t="str">
            <v/>
          </cell>
          <cell r="J665">
            <v>0</v>
          </cell>
          <cell r="K665">
            <v>0</v>
          </cell>
          <cell r="L665">
            <v>0</v>
          </cell>
          <cell r="M665">
            <v>37734</v>
          </cell>
          <cell r="N665">
            <v>40856</v>
          </cell>
          <cell r="O665" t="str">
            <v>Cr</v>
          </cell>
          <cell r="P665">
            <v>-3122</v>
          </cell>
        </row>
        <row r="666">
          <cell r="H666" t="str">
            <v>Alag Kumar &amp; Associates</v>
          </cell>
          <cell r="I666" t="str">
            <v/>
          </cell>
          <cell r="J666">
            <v>0</v>
          </cell>
          <cell r="K666">
            <v>0</v>
          </cell>
          <cell r="L666">
            <v>0</v>
          </cell>
          <cell r="M666">
            <v>88500</v>
          </cell>
          <cell r="N666">
            <v>88500</v>
          </cell>
          <cell r="P666">
            <v>0</v>
          </cell>
        </row>
        <row r="667">
          <cell r="H667" t="str">
            <v>Ajay Electronics</v>
          </cell>
          <cell r="I667" t="str">
            <v/>
          </cell>
          <cell r="J667">
            <v>0</v>
          </cell>
          <cell r="K667">
            <v>0</v>
          </cell>
          <cell r="L667">
            <v>0</v>
          </cell>
          <cell r="M667">
            <v>2700</v>
          </cell>
          <cell r="N667">
            <v>107264</v>
          </cell>
          <cell r="O667" t="str">
            <v>Cr</v>
          </cell>
          <cell r="P667">
            <v>-104564</v>
          </cell>
        </row>
        <row r="668">
          <cell r="H668" t="str">
            <v>Air Infotech Services Pvt Ltd</v>
          </cell>
          <cell r="I668" t="str">
            <v>Dr</v>
          </cell>
          <cell r="J668">
            <v>1122</v>
          </cell>
          <cell r="K668">
            <v>1122</v>
          </cell>
          <cell r="L668">
            <v>0</v>
          </cell>
          <cell r="M668">
            <v>124678</v>
          </cell>
          <cell r="N668">
            <v>1122</v>
          </cell>
          <cell r="O668" t="str">
            <v>Dr</v>
          </cell>
          <cell r="P668">
            <v>124678</v>
          </cell>
        </row>
        <row r="669">
          <cell r="H669" t="str">
            <v>Aacsb International</v>
          </cell>
          <cell r="I669" t="str">
            <v/>
          </cell>
          <cell r="J669">
            <v>0</v>
          </cell>
          <cell r="K669">
            <v>0</v>
          </cell>
          <cell r="L669">
            <v>0</v>
          </cell>
          <cell r="M669">
            <v>293763</v>
          </cell>
          <cell r="N669">
            <v>293763</v>
          </cell>
          <cell r="P669">
            <v>0</v>
          </cell>
        </row>
        <row r="670">
          <cell r="H670" t="str">
            <v>86 Wing Support Services</v>
          </cell>
          <cell r="I670" t="str">
            <v/>
          </cell>
          <cell r="J670">
            <v>0</v>
          </cell>
          <cell r="K670">
            <v>0</v>
          </cell>
          <cell r="L670">
            <v>0</v>
          </cell>
          <cell r="M670">
            <v>53460</v>
          </cell>
          <cell r="N670">
            <v>53460</v>
          </cell>
          <cell r="P670">
            <v>0</v>
          </cell>
        </row>
        <row r="671">
          <cell r="H671" t="str">
            <v>7x Media</v>
          </cell>
          <cell r="I671" t="str">
            <v>Cr</v>
          </cell>
          <cell r="J671">
            <v>8324</v>
          </cell>
          <cell r="K671">
            <v>0</v>
          </cell>
          <cell r="L671">
            <v>8324</v>
          </cell>
          <cell r="M671">
            <v>11856</v>
          </cell>
          <cell r="N671">
            <v>3532</v>
          </cell>
          <cell r="P671">
            <v>0</v>
          </cell>
        </row>
        <row r="672">
          <cell r="H672" t="str">
            <v>Yadav Paints</v>
          </cell>
          <cell r="I672" t="str">
            <v>Cr</v>
          </cell>
          <cell r="J672">
            <v>84434</v>
          </cell>
          <cell r="K672">
            <v>0</v>
          </cell>
          <cell r="L672">
            <v>84434</v>
          </cell>
          <cell r="M672">
            <v>670438</v>
          </cell>
          <cell r="N672">
            <v>659455</v>
          </cell>
          <cell r="O672" t="str">
            <v>Cr</v>
          </cell>
          <cell r="P672">
            <v>-73451</v>
          </cell>
        </row>
        <row r="673">
          <cell r="H673" t="str">
            <v>Washex Hospitality Solutions</v>
          </cell>
          <cell r="I673" t="str">
            <v>Cr</v>
          </cell>
          <cell r="J673">
            <v>3587</v>
          </cell>
          <cell r="K673">
            <v>0</v>
          </cell>
          <cell r="L673">
            <v>3587</v>
          </cell>
          <cell r="M673">
            <v>341449</v>
          </cell>
          <cell r="N673">
            <v>644655</v>
          </cell>
          <cell r="O673" t="str">
            <v>Cr</v>
          </cell>
          <cell r="P673">
            <v>-306793</v>
          </cell>
        </row>
        <row r="674">
          <cell r="H674" t="str">
            <v>Vodafone Idea Ltd</v>
          </cell>
          <cell r="I674" t="str">
            <v/>
          </cell>
          <cell r="J674">
            <v>0</v>
          </cell>
          <cell r="K674">
            <v>0</v>
          </cell>
          <cell r="L674">
            <v>0</v>
          </cell>
          <cell r="M674">
            <v>39752</v>
          </cell>
          <cell r="N674">
            <v>39752</v>
          </cell>
          <cell r="P674">
            <v>0</v>
          </cell>
        </row>
        <row r="675">
          <cell r="H675" t="str">
            <v>Vinayaka Enterprises</v>
          </cell>
          <cell r="I675" t="str">
            <v/>
          </cell>
          <cell r="J675">
            <v>0</v>
          </cell>
          <cell r="K675">
            <v>0</v>
          </cell>
          <cell r="L675">
            <v>0</v>
          </cell>
          <cell r="M675">
            <v>65013</v>
          </cell>
          <cell r="N675">
            <v>108244</v>
          </cell>
          <cell r="O675" t="str">
            <v>Cr</v>
          </cell>
          <cell r="P675">
            <v>-43231</v>
          </cell>
        </row>
        <row r="676">
          <cell r="H676" t="str">
            <v>Tirupati Taxi Services</v>
          </cell>
          <cell r="I676" t="str">
            <v>Cr</v>
          </cell>
          <cell r="J676">
            <v>10868</v>
          </cell>
          <cell r="K676">
            <v>0</v>
          </cell>
          <cell r="L676">
            <v>10868</v>
          </cell>
          <cell r="M676">
            <v>32377</v>
          </cell>
          <cell r="N676">
            <v>34281</v>
          </cell>
          <cell r="O676" t="str">
            <v>Cr</v>
          </cell>
          <cell r="P676">
            <v>-12772</v>
          </cell>
        </row>
        <row r="677">
          <cell r="H677" t="str">
            <v>Threefish Consulting</v>
          </cell>
          <cell r="I677" t="str">
            <v>Cr</v>
          </cell>
          <cell r="J677">
            <v>15470</v>
          </cell>
          <cell r="K677">
            <v>0</v>
          </cell>
          <cell r="L677">
            <v>15470</v>
          </cell>
          <cell r="M677">
            <v>75950</v>
          </cell>
          <cell r="N677">
            <v>76680</v>
          </cell>
          <cell r="O677" t="str">
            <v>Cr</v>
          </cell>
          <cell r="P677">
            <v>-16200</v>
          </cell>
        </row>
        <row r="678">
          <cell r="H678" t="str">
            <v>Sylvant Advisors Private Limited</v>
          </cell>
          <cell r="I678" t="str">
            <v/>
          </cell>
          <cell r="J678">
            <v>0</v>
          </cell>
          <cell r="K678">
            <v>0</v>
          </cell>
          <cell r="L678">
            <v>0</v>
          </cell>
          <cell r="M678">
            <v>432000</v>
          </cell>
          <cell r="N678">
            <v>648000</v>
          </cell>
          <cell r="O678" t="str">
            <v>Cr</v>
          </cell>
          <cell r="P678">
            <v>-216000</v>
          </cell>
        </row>
        <row r="679">
          <cell r="H679" t="str">
            <v>Surendra Tiwari</v>
          </cell>
          <cell r="I679" t="str">
            <v/>
          </cell>
          <cell r="J679">
            <v>0</v>
          </cell>
          <cell r="K679">
            <v>0</v>
          </cell>
          <cell r="L679">
            <v>0</v>
          </cell>
          <cell r="M679">
            <v>90000</v>
          </cell>
          <cell r="N679">
            <v>90000</v>
          </cell>
          <cell r="P679">
            <v>0</v>
          </cell>
        </row>
        <row r="680">
          <cell r="H680" t="str">
            <v>Supremseo</v>
          </cell>
          <cell r="I680" t="str">
            <v>Cr</v>
          </cell>
          <cell r="J680">
            <v>1526</v>
          </cell>
          <cell r="K680">
            <v>0</v>
          </cell>
          <cell r="L680">
            <v>1526</v>
          </cell>
          <cell r="M680">
            <v>1526</v>
          </cell>
          <cell r="N680">
            <v>0</v>
          </cell>
          <cell r="P680">
            <v>0</v>
          </cell>
        </row>
        <row r="681">
          <cell r="H681" t="str">
            <v>Sunder Tent House</v>
          </cell>
          <cell r="I681" t="str">
            <v/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14066</v>
          </cell>
          <cell r="O681" t="str">
            <v>Cr</v>
          </cell>
          <cell r="P681">
            <v>-14066</v>
          </cell>
        </row>
        <row r="682">
          <cell r="H682" t="str">
            <v>Srishti Bajaj</v>
          </cell>
          <cell r="I682" t="str">
            <v>Cr</v>
          </cell>
          <cell r="J682">
            <v>16200</v>
          </cell>
          <cell r="K682">
            <v>0</v>
          </cell>
          <cell r="L682">
            <v>16200</v>
          </cell>
          <cell r="M682">
            <v>16200</v>
          </cell>
          <cell r="N682">
            <v>0</v>
          </cell>
          <cell r="P682">
            <v>0</v>
          </cell>
        </row>
        <row r="683">
          <cell r="H683" t="str">
            <v>Sodexo Svc India Private Limited</v>
          </cell>
          <cell r="I683" t="str">
            <v/>
          </cell>
          <cell r="J683">
            <v>0</v>
          </cell>
          <cell r="K683">
            <v>0</v>
          </cell>
          <cell r="L683">
            <v>0</v>
          </cell>
          <cell r="M683">
            <v>540128</v>
          </cell>
          <cell r="N683">
            <v>540128</v>
          </cell>
          <cell r="P683">
            <v>0</v>
          </cell>
        </row>
        <row r="684">
          <cell r="H684" t="str">
            <v>Shri Bala Ji Disposal Store</v>
          </cell>
          <cell r="I684" t="str">
            <v/>
          </cell>
          <cell r="J684">
            <v>0</v>
          </cell>
          <cell r="K684">
            <v>0</v>
          </cell>
          <cell r="L684">
            <v>0</v>
          </cell>
          <cell r="M684">
            <v>4283</v>
          </cell>
          <cell r="N684">
            <v>4283</v>
          </cell>
          <cell r="P684">
            <v>0</v>
          </cell>
        </row>
        <row r="685">
          <cell r="H685" t="str">
            <v>Shree Shyam Glass &amp; Aluminium Works</v>
          </cell>
          <cell r="I685" t="str">
            <v/>
          </cell>
          <cell r="J685">
            <v>0</v>
          </cell>
          <cell r="K685">
            <v>0</v>
          </cell>
          <cell r="L685">
            <v>0</v>
          </cell>
          <cell r="M685">
            <v>18424</v>
          </cell>
          <cell r="N685">
            <v>18424</v>
          </cell>
          <cell r="P685">
            <v>0</v>
          </cell>
        </row>
        <row r="686">
          <cell r="H686" t="str">
            <v>Sasthi Infotech</v>
          </cell>
          <cell r="I686" t="str">
            <v>Cr</v>
          </cell>
          <cell r="J686">
            <v>16884</v>
          </cell>
          <cell r="K686">
            <v>0</v>
          </cell>
          <cell r="L686">
            <v>16884</v>
          </cell>
          <cell r="M686">
            <v>206192</v>
          </cell>
          <cell r="N686">
            <v>189308</v>
          </cell>
          <cell r="P686">
            <v>0</v>
          </cell>
        </row>
        <row r="687">
          <cell r="H687" t="str">
            <v>Sai System</v>
          </cell>
          <cell r="I687" t="str">
            <v>Cr</v>
          </cell>
          <cell r="J687">
            <v>1770</v>
          </cell>
          <cell r="K687">
            <v>0</v>
          </cell>
          <cell r="L687">
            <v>1770</v>
          </cell>
          <cell r="M687">
            <v>10620</v>
          </cell>
          <cell r="N687">
            <v>8850</v>
          </cell>
          <cell r="P687">
            <v>0</v>
          </cell>
        </row>
        <row r="688">
          <cell r="H688" t="str">
            <v>Sage Publications India Pvt Ltd</v>
          </cell>
          <cell r="I688" t="str">
            <v/>
          </cell>
          <cell r="J688">
            <v>0</v>
          </cell>
          <cell r="K688">
            <v>0</v>
          </cell>
          <cell r="L688">
            <v>0</v>
          </cell>
          <cell r="M688">
            <v>50697</v>
          </cell>
          <cell r="N688">
            <v>50697</v>
          </cell>
          <cell r="P688">
            <v>0</v>
          </cell>
        </row>
        <row r="689">
          <cell r="H689" t="str">
            <v>Ruma Batheja</v>
          </cell>
          <cell r="I689" t="str">
            <v>Cr</v>
          </cell>
          <cell r="J689">
            <v>287675</v>
          </cell>
          <cell r="K689">
            <v>0</v>
          </cell>
          <cell r="L689">
            <v>287675</v>
          </cell>
          <cell r="M689">
            <v>1257425</v>
          </cell>
          <cell r="N689">
            <v>1303110</v>
          </cell>
          <cell r="O689" t="str">
            <v>Cr</v>
          </cell>
          <cell r="P689">
            <v>-333360</v>
          </cell>
        </row>
        <row r="690">
          <cell r="H690" t="str">
            <v>Riya Taxi Services</v>
          </cell>
          <cell r="I690" t="str">
            <v>Cr</v>
          </cell>
          <cell r="J690">
            <v>2143</v>
          </cell>
          <cell r="K690">
            <v>0</v>
          </cell>
          <cell r="L690">
            <v>2143</v>
          </cell>
          <cell r="M690">
            <v>34830</v>
          </cell>
          <cell r="N690">
            <v>42686</v>
          </cell>
          <cell r="O690" t="str">
            <v>Cr</v>
          </cell>
          <cell r="P690">
            <v>-9999</v>
          </cell>
        </row>
        <row r="691">
          <cell r="H691" t="str">
            <v>Ritnesh Electrical</v>
          </cell>
          <cell r="I691" t="str">
            <v>Cr</v>
          </cell>
          <cell r="J691">
            <v>92934</v>
          </cell>
          <cell r="K691">
            <v>0</v>
          </cell>
          <cell r="L691">
            <v>92934</v>
          </cell>
          <cell r="M691">
            <v>760433</v>
          </cell>
          <cell r="N691">
            <v>867432</v>
          </cell>
          <cell r="O691" t="str">
            <v>Cr</v>
          </cell>
          <cell r="P691">
            <v>-199933</v>
          </cell>
        </row>
        <row r="692">
          <cell r="H692" t="str">
            <v>Ran Singh Bohra Fuels</v>
          </cell>
          <cell r="I692" t="str">
            <v>Cr</v>
          </cell>
          <cell r="J692">
            <v>46228</v>
          </cell>
          <cell r="K692">
            <v>0</v>
          </cell>
          <cell r="L692">
            <v>46228</v>
          </cell>
          <cell r="M692">
            <v>477628</v>
          </cell>
          <cell r="N692">
            <v>511799</v>
          </cell>
          <cell r="O692" t="str">
            <v>Cr</v>
          </cell>
          <cell r="P692">
            <v>-80399</v>
          </cell>
        </row>
        <row r="693">
          <cell r="H693" t="str">
            <v>Ramphool</v>
          </cell>
          <cell r="I693" t="str">
            <v>Cr</v>
          </cell>
          <cell r="J693">
            <v>259</v>
          </cell>
          <cell r="K693">
            <v>0</v>
          </cell>
          <cell r="L693">
            <v>259</v>
          </cell>
          <cell r="M693">
            <v>1176</v>
          </cell>
          <cell r="N693">
            <v>3975</v>
          </cell>
          <cell r="O693" t="str">
            <v>Cr</v>
          </cell>
          <cell r="P693">
            <v>-3058</v>
          </cell>
        </row>
        <row r="694">
          <cell r="H694" t="str">
            <v>Promind Solutions Pvt Ltd-cr</v>
          </cell>
          <cell r="I694" t="str">
            <v>Cr</v>
          </cell>
          <cell r="J694">
            <v>1731224</v>
          </cell>
          <cell r="K694">
            <v>0</v>
          </cell>
          <cell r="L694">
            <v>1731224</v>
          </cell>
          <cell r="M694">
            <v>14646933</v>
          </cell>
          <cell r="N694">
            <v>16938391</v>
          </cell>
          <cell r="O694" t="str">
            <v>Cr</v>
          </cell>
          <cell r="P694">
            <v>-4022682</v>
          </cell>
        </row>
        <row r="695">
          <cell r="H695" t="str">
            <v>Prof. P. S. Grover</v>
          </cell>
          <cell r="I695" t="str">
            <v/>
          </cell>
          <cell r="J695">
            <v>0</v>
          </cell>
          <cell r="K695">
            <v>0</v>
          </cell>
          <cell r="L695">
            <v>0</v>
          </cell>
          <cell r="M695">
            <v>28800</v>
          </cell>
          <cell r="N695">
            <v>28800</v>
          </cell>
          <cell r="P695">
            <v>0</v>
          </cell>
        </row>
        <row r="696">
          <cell r="H696" t="str">
            <v>Professional Scientific Instrument Co</v>
          </cell>
          <cell r="I696" t="str">
            <v/>
          </cell>
          <cell r="J696">
            <v>0</v>
          </cell>
          <cell r="K696">
            <v>0</v>
          </cell>
          <cell r="L696">
            <v>0</v>
          </cell>
          <cell r="M696">
            <v>108095</v>
          </cell>
          <cell r="N696">
            <v>121287</v>
          </cell>
          <cell r="O696" t="str">
            <v>Cr</v>
          </cell>
          <cell r="P696">
            <v>-13192</v>
          </cell>
        </row>
        <row r="697">
          <cell r="H697" t="str">
            <v>Professional Education Services</v>
          </cell>
          <cell r="I697" t="str">
            <v/>
          </cell>
          <cell r="J697">
            <v>0</v>
          </cell>
          <cell r="K697">
            <v>0</v>
          </cell>
          <cell r="L697">
            <v>0</v>
          </cell>
          <cell r="M697">
            <v>414039</v>
          </cell>
          <cell r="N697">
            <v>414039</v>
          </cell>
          <cell r="P697">
            <v>0</v>
          </cell>
        </row>
        <row r="698">
          <cell r="H698" t="str">
            <v>Priytosh</v>
          </cell>
          <cell r="I698" t="str">
            <v/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22950</v>
          </cell>
          <cell r="O698" t="str">
            <v>Cr</v>
          </cell>
          <cell r="P698">
            <v>-22950</v>
          </cell>
        </row>
        <row r="699">
          <cell r="H699" t="str">
            <v>Pritha Dutt</v>
          </cell>
          <cell r="I699" t="str">
            <v/>
          </cell>
          <cell r="J699">
            <v>0</v>
          </cell>
          <cell r="K699">
            <v>0</v>
          </cell>
          <cell r="L699">
            <v>0</v>
          </cell>
          <cell r="M699">
            <v>22500</v>
          </cell>
          <cell r="N699">
            <v>22500</v>
          </cell>
          <cell r="P699">
            <v>0</v>
          </cell>
        </row>
        <row r="700">
          <cell r="H700" t="str">
            <v>Prawesh Singh</v>
          </cell>
          <cell r="I700" t="str">
            <v/>
          </cell>
          <cell r="J700">
            <v>0</v>
          </cell>
          <cell r="K700">
            <v>0</v>
          </cell>
          <cell r="L700">
            <v>0</v>
          </cell>
          <cell r="M700">
            <v>126900</v>
          </cell>
          <cell r="N700">
            <v>147600</v>
          </cell>
          <cell r="O700" t="str">
            <v>Cr</v>
          </cell>
          <cell r="P700">
            <v>-20700</v>
          </cell>
        </row>
        <row r="701">
          <cell r="H701" t="str">
            <v>Pratap Electrical &amp; Engineering Works</v>
          </cell>
          <cell r="I701" t="str">
            <v/>
          </cell>
          <cell r="J701">
            <v>0</v>
          </cell>
          <cell r="K701">
            <v>0</v>
          </cell>
          <cell r="L701">
            <v>0</v>
          </cell>
          <cell r="M701">
            <v>5310</v>
          </cell>
          <cell r="N701">
            <v>5310</v>
          </cell>
          <cell r="P701">
            <v>0</v>
          </cell>
        </row>
        <row r="702">
          <cell r="H702" t="str">
            <v>Prakrti International</v>
          </cell>
          <cell r="I702" t="str">
            <v>Cr</v>
          </cell>
          <cell r="J702">
            <v>1690</v>
          </cell>
          <cell r="K702">
            <v>0</v>
          </cell>
          <cell r="L702">
            <v>1690</v>
          </cell>
          <cell r="M702">
            <v>1690</v>
          </cell>
          <cell r="N702">
            <v>0</v>
          </cell>
          <cell r="P702">
            <v>0</v>
          </cell>
        </row>
        <row r="703">
          <cell r="H703" t="str">
            <v>P K Electricals</v>
          </cell>
          <cell r="I703" t="str">
            <v>Cr</v>
          </cell>
          <cell r="J703">
            <v>139</v>
          </cell>
          <cell r="K703">
            <v>0</v>
          </cell>
          <cell r="L703">
            <v>139</v>
          </cell>
          <cell r="M703">
            <v>230512</v>
          </cell>
          <cell r="N703">
            <v>258453</v>
          </cell>
          <cell r="O703" t="str">
            <v>Cr</v>
          </cell>
          <cell r="P703">
            <v>-28080</v>
          </cell>
        </row>
        <row r="704">
          <cell r="H704" t="str">
            <v>Pioneers</v>
          </cell>
          <cell r="I704" t="str">
            <v/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10144</v>
          </cell>
          <cell r="O704" t="str">
            <v>Cr</v>
          </cell>
          <cell r="P704">
            <v>-10144</v>
          </cell>
        </row>
        <row r="705">
          <cell r="H705" t="str">
            <v>Parvesh Aghi</v>
          </cell>
          <cell r="I705" t="str">
            <v>Cr</v>
          </cell>
          <cell r="J705">
            <v>131811</v>
          </cell>
          <cell r="K705">
            <v>0</v>
          </cell>
          <cell r="L705">
            <v>131811</v>
          </cell>
          <cell r="M705">
            <v>1054011</v>
          </cell>
          <cell r="N705">
            <v>1006200</v>
          </cell>
          <cell r="O705" t="str">
            <v>Cr</v>
          </cell>
          <cell r="P705">
            <v>-84000</v>
          </cell>
        </row>
        <row r="706">
          <cell r="H706" t="str">
            <v>Oriental Insurance Company Limited</v>
          </cell>
          <cell r="I706" t="str">
            <v>Dr</v>
          </cell>
          <cell r="J706">
            <v>97325</v>
          </cell>
          <cell r="K706">
            <v>97325</v>
          </cell>
          <cell r="L706">
            <v>0</v>
          </cell>
          <cell r="M706">
            <v>1357708</v>
          </cell>
          <cell r="N706">
            <v>1374500</v>
          </cell>
          <cell r="O706" t="str">
            <v>Dr</v>
          </cell>
          <cell r="P706">
            <v>80533</v>
          </cell>
        </row>
        <row r="707">
          <cell r="H707" t="str">
            <v>Orange Spa Hotels &amp; Resorts Pvt. Ltd.</v>
          </cell>
          <cell r="I707" t="str">
            <v/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32340</v>
          </cell>
          <cell r="O707" t="str">
            <v>Cr</v>
          </cell>
          <cell r="P707">
            <v>-32340</v>
          </cell>
        </row>
        <row r="708">
          <cell r="H708" t="str">
            <v>Om Consultancy Services</v>
          </cell>
          <cell r="I708" t="str">
            <v>Cr</v>
          </cell>
          <cell r="J708">
            <v>10170</v>
          </cell>
          <cell r="K708">
            <v>0</v>
          </cell>
          <cell r="L708">
            <v>10170</v>
          </cell>
          <cell r="M708">
            <v>10170</v>
          </cell>
          <cell r="N708">
            <v>0</v>
          </cell>
          <cell r="P708">
            <v>0</v>
          </cell>
        </row>
        <row r="709">
          <cell r="H709" t="str">
            <v>Nirvana Interiors And Constructioiin</v>
          </cell>
          <cell r="I709" t="str">
            <v>Dr</v>
          </cell>
          <cell r="J709">
            <v>489749</v>
          </cell>
          <cell r="K709">
            <v>489749</v>
          </cell>
          <cell r="L709">
            <v>0</v>
          </cell>
          <cell r="M709">
            <v>0</v>
          </cell>
          <cell r="N709">
            <v>0</v>
          </cell>
          <cell r="O709" t="str">
            <v>Dr</v>
          </cell>
          <cell r="P709">
            <v>489749</v>
          </cell>
        </row>
        <row r="710">
          <cell r="H710" t="str">
            <v>Nbcc (india) Ltd</v>
          </cell>
          <cell r="I710" t="str">
            <v>Cr</v>
          </cell>
          <cell r="J710">
            <v>2754678</v>
          </cell>
          <cell r="K710">
            <v>0</v>
          </cell>
          <cell r="L710">
            <v>2754678</v>
          </cell>
          <cell r="M710">
            <v>0</v>
          </cell>
          <cell r="N710">
            <v>0</v>
          </cell>
          <cell r="O710" t="str">
            <v>Cr</v>
          </cell>
          <cell r="P710">
            <v>-2754678</v>
          </cell>
        </row>
        <row r="711">
          <cell r="H711" t="str">
            <v>National Insurance Co Ltd</v>
          </cell>
          <cell r="I711" t="str">
            <v/>
          </cell>
          <cell r="J711">
            <v>0</v>
          </cell>
          <cell r="K711">
            <v>0</v>
          </cell>
          <cell r="L711">
            <v>0</v>
          </cell>
          <cell r="M711">
            <v>9529</v>
          </cell>
          <cell r="N711">
            <v>9529</v>
          </cell>
          <cell r="P711">
            <v>0</v>
          </cell>
        </row>
        <row r="712">
          <cell r="H712" t="str">
            <v>Microsoft Corporation (india) Pvt Ltd</v>
          </cell>
          <cell r="I712" t="str">
            <v/>
          </cell>
          <cell r="J712">
            <v>0</v>
          </cell>
          <cell r="K712">
            <v>0</v>
          </cell>
          <cell r="L712">
            <v>0</v>
          </cell>
          <cell r="M712">
            <v>130000</v>
          </cell>
          <cell r="N712">
            <v>127400</v>
          </cell>
          <cell r="O712" t="str">
            <v>Dr</v>
          </cell>
          <cell r="P712">
            <v>2600</v>
          </cell>
        </row>
        <row r="713">
          <cell r="H713" t="str">
            <v>Micro Filteration Technologies</v>
          </cell>
          <cell r="I713" t="str">
            <v>Cr</v>
          </cell>
          <cell r="J713">
            <v>8418</v>
          </cell>
          <cell r="K713">
            <v>0</v>
          </cell>
          <cell r="L713">
            <v>8418</v>
          </cell>
          <cell r="M713">
            <v>1315143</v>
          </cell>
          <cell r="N713">
            <v>1513441</v>
          </cell>
          <cell r="O713" t="str">
            <v>Cr</v>
          </cell>
          <cell r="P713">
            <v>-206716</v>
          </cell>
        </row>
        <row r="714">
          <cell r="H714" t="str">
            <v>Marketxpander Services Pvt Ltd</v>
          </cell>
          <cell r="I714" t="str">
            <v>Cr</v>
          </cell>
          <cell r="J714">
            <v>706368</v>
          </cell>
          <cell r="K714">
            <v>0</v>
          </cell>
          <cell r="L714">
            <v>706368</v>
          </cell>
          <cell r="M714">
            <v>2491634</v>
          </cell>
          <cell r="N714">
            <v>1785266</v>
          </cell>
          <cell r="P714">
            <v>0</v>
          </cell>
        </row>
        <row r="715">
          <cell r="H715" t="str">
            <v>Manoj Kumar</v>
          </cell>
          <cell r="I715" t="str">
            <v>Cr</v>
          </cell>
          <cell r="J715">
            <v>3500</v>
          </cell>
          <cell r="K715">
            <v>0</v>
          </cell>
          <cell r="L715">
            <v>3500</v>
          </cell>
          <cell r="M715">
            <v>30500</v>
          </cell>
          <cell r="N715">
            <v>33500</v>
          </cell>
          <cell r="O715" t="str">
            <v>Cr</v>
          </cell>
          <cell r="P715">
            <v>-6500</v>
          </cell>
        </row>
        <row r="716">
          <cell r="H716" t="str">
            <v>Management Development Institute</v>
          </cell>
          <cell r="I716" t="str">
            <v/>
          </cell>
          <cell r="J716">
            <v>0</v>
          </cell>
          <cell r="K716">
            <v>0</v>
          </cell>
          <cell r="L716">
            <v>0</v>
          </cell>
          <cell r="M716">
            <v>27000</v>
          </cell>
          <cell r="N716">
            <v>27000</v>
          </cell>
          <cell r="P716">
            <v>0</v>
          </cell>
        </row>
        <row r="717">
          <cell r="H717" t="str">
            <v>Mahadev Enterprises</v>
          </cell>
          <cell r="I717" t="str">
            <v>Cr</v>
          </cell>
          <cell r="J717">
            <v>377147</v>
          </cell>
          <cell r="K717">
            <v>0</v>
          </cell>
          <cell r="L717">
            <v>377147</v>
          </cell>
          <cell r="M717">
            <v>2812093</v>
          </cell>
          <cell r="N717">
            <v>2759492</v>
          </cell>
          <cell r="O717" t="str">
            <v>Cr</v>
          </cell>
          <cell r="P717">
            <v>-324546</v>
          </cell>
        </row>
        <row r="718">
          <cell r="H718" t="str">
            <v>Mac Graphics</v>
          </cell>
          <cell r="I718" t="str">
            <v>Cr</v>
          </cell>
          <cell r="J718">
            <v>16447</v>
          </cell>
          <cell r="K718">
            <v>0</v>
          </cell>
          <cell r="L718">
            <v>16447</v>
          </cell>
          <cell r="M718">
            <v>48929</v>
          </cell>
          <cell r="N718">
            <v>60468</v>
          </cell>
          <cell r="O718" t="str">
            <v>Cr</v>
          </cell>
          <cell r="P718">
            <v>-27986</v>
          </cell>
        </row>
        <row r="719">
          <cell r="H719" t="str">
            <v>Lite Bite Foods Pvt. Ltd.</v>
          </cell>
          <cell r="I719" t="str">
            <v>Cr</v>
          </cell>
          <cell r="J719">
            <v>142536</v>
          </cell>
          <cell r="K719">
            <v>0</v>
          </cell>
          <cell r="L719">
            <v>142536</v>
          </cell>
          <cell r="M719">
            <v>1481536</v>
          </cell>
          <cell r="N719">
            <v>1339000</v>
          </cell>
          <cell r="P719">
            <v>0</v>
          </cell>
        </row>
        <row r="720">
          <cell r="H720" t="str">
            <v>Lion Manpower Solutions Pvt. Ltd.</v>
          </cell>
          <cell r="I720" t="str">
            <v>Cr</v>
          </cell>
          <cell r="J720">
            <v>1267763</v>
          </cell>
          <cell r="K720">
            <v>0</v>
          </cell>
          <cell r="L720">
            <v>1267763</v>
          </cell>
          <cell r="M720">
            <v>4586305</v>
          </cell>
          <cell r="N720">
            <v>3318542</v>
          </cell>
          <cell r="P720">
            <v>0</v>
          </cell>
        </row>
        <row r="721">
          <cell r="H721" t="str">
            <v>Krishna Murari Kumar</v>
          </cell>
          <cell r="I721" t="str">
            <v>Cr</v>
          </cell>
          <cell r="J721">
            <v>223155</v>
          </cell>
          <cell r="K721">
            <v>0</v>
          </cell>
          <cell r="L721">
            <v>223155</v>
          </cell>
          <cell r="M721">
            <v>819530</v>
          </cell>
          <cell r="N721">
            <v>736875</v>
          </cell>
          <cell r="O721" t="str">
            <v>Cr</v>
          </cell>
          <cell r="P721">
            <v>-140500</v>
          </cell>
        </row>
        <row r="722">
          <cell r="H722" t="str">
            <v>Kpmg India Pvt Ltd</v>
          </cell>
          <cell r="I722" t="str">
            <v/>
          </cell>
          <cell r="J722">
            <v>0</v>
          </cell>
          <cell r="K722">
            <v>0</v>
          </cell>
          <cell r="L722">
            <v>0</v>
          </cell>
          <cell r="M722">
            <v>917731</v>
          </cell>
          <cell r="N722">
            <v>917731</v>
          </cell>
          <cell r="P722">
            <v>0</v>
          </cell>
        </row>
        <row r="723">
          <cell r="H723" t="str">
            <v>Kone Elevator India Pvt Ltd</v>
          </cell>
          <cell r="I723" t="str">
            <v>Cr</v>
          </cell>
          <cell r="J723">
            <v>103048</v>
          </cell>
          <cell r="K723">
            <v>0</v>
          </cell>
          <cell r="L723">
            <v>103048</v>
          </cell>
          <cell r="M723">
            <v>362656</v>
          </cell>
          <cell r="N723">
            <v>430106</v>
          </cell>
          <cell r="O723" t="str">
            <v>Cr</v>
          </cell>
          <cell r="P723">
            <v>-170498</v>
          </cell>
        </row>
        <row r="724">
          <cell r="H724" t="str">
            <v>Knowlarity Communications Pvt Ltd</v>
          </cell>
          <cell r="I724" t="str">
            <v/>
          </cell>
          <cell r="J724">
            <v>0</v>
          </cell>
          <cell r="K724">
            <v>0</v>
          </cell>
          <cell r="L724">
            <v>0</v>
          </cell>
          <cell r="M724">
            <v>40356</v>
          </cell>
          <cell r="N724">
            <v>40356</v>
          </cell>
          <cell r="P724">
            <v>0</v>
          </cell>
        </row>
        <row r="725">
          <cell r="H725" t="str">
            <v>Kanwar Narpat Singh</v>
          </cell>
          <cell r="I725" t="str">
            <v/>
          </cell>
          <cell r="J725">
            <v>0</v>
          </cell>
          <cell r="K725">
            <v>0</v>
          </cell>
          <cell r="L725">
            <v>0</v>
          </cell>
          <cell r="M725">
            <v>141750</v>
          </cell>
          <cell r="N725">
            <v>216000</v>
          </cell>
          <cell r="O725" t="str">
            <v>Cr</v>
          </cell>
          <cell r="P725">
            <v>-74250</v>
          </cell>
        </row>
        <row r="726">
          <cell r="H726" t="str">
            <v>John Lizzy Joel</v>
          </cell>
          <cell r="I726" t="str">
            <v>Cr</v>
          </cell>
          <cell r="J726">
            <v>37000</v>
          </cell>
          <cell r="K726">
            <v>0</v>
          </cell>
          <cell r="L726">
            <v>37000</v>
          </cell>
          <cell r="M726">
            <v>563646</v>
          </cell>
          <cell r="N726">
            <v>526646</v>
          </cell>
          <cell r="P726">
            <v>0</v>
          </cell>
        </row>
        <row r="727">
          <cell r="H727" t="str">
            <v>Jivesna Tech Pvt Ltd</v>
          </cell>
          <cell r="I727" t="str">
            <v/>
          </cell>
          <cell r="J727">
            <v>0</v>
          </cell>
          <cell r="K727">
            <v>0</v>
          </cell>
          <cell r="L727">
            <v>0</v>
          </cell>
          <cell r="M727">
            <v>69520</v>
          </cell>
          <cell r="N727">
            <v>77440</v>
          </cell>
          <cell r="O727" t="str">
            <v>Cr</v>
          </cell>
          <cell r="P727">
            <v>-7920</v>
          </cell>
        </row>
        <row r="728">
          <cell r="H728" t="str">
            <v>Jitender Diwan</v>
          </cell>
          <cell r="I728" t="str">
            <v>Cr</v>
          </cell>
          <cell r="J728">
            <v>69375</v>
          </cell>
          <cell r="K728">
            <v>0</v>
          </cell>
          <cell r="L728">
            <v>69375</v>
          </cell>
          <cell r="M728">
            <v>387375</v>
          </cell>
          <cell r="N728">
            <v>376050</v>
          </cell>
          <cell r="O728" t="str">
            <v>Cr</v>
          </cell>
          <cell r="P728">
            <v>-58050</v>
          </cell>
        </row>
        <row r="729">
          <cell r="H729" t="str">
            <v>Jio Digital Life</v>
          </cell>
          <cell r="I729" t="str">
            <v>Cr</v>
          </cell>
          <cell r="J729">
            <v>3534</v>
          </cell>
          <cell r="K729">
            <v>0</v>
          </cell>
          <cell r="L729">
            <v>3534</v>
          </cell>
          <cell r="M729">
            <v>40405</v>
          </cell>
          <cell r="N729">
            <v>40561</v>
          </cell>
          <cell r="O729" t="str">
            <v>Cr</v>
          </cell>
          <cell r="P729">
            <v>-3690</v>
          </cell>
        </row>
        <row r="730">
          <cell r="H730" t="str">
            <v>Jain Sanitations Store</v>
          </cell>
          <cell r="I730" t="str">
            <v>Cr</v>
          </cell>
          <cell r="J730">
            <v>9761</v>
          </cell>
          <cell r="K730">
            <v>0</v>
          </cell>
          <cell r="L730">
            <v>9761</v>
          </cell>
          <cell r="M730">
            <v>9761</v>
          </cell>
          <cell r="N730">
            <v>0</v>
          </cell>
          <cell r="P730">
            <v>0</v>
          </cell>
        </row>
        <row r="731">
          <cell r="H731" t="str">
            <v>International Book Centre</v>
          </cell>
          <cell r="I731" t="str">
            <v/>
          </cell>
          <cell r="J731">
            <v>0</v>
          </cell>
          <cell r="K731">
            <v>0</v>
          </cell>
          <cell r="L731">
            <v>0</v>
          </cell>
          <cell r="M731">
            <v>527321</v>
          </cell>
          <cell r="N731">
            <v>527321</v>
          </cell>
          <cell r="O731" t="str">
            <v>Dr</v>
          </cell>
          <cell r="P731">
            <v>0</v>
          </cell>
        </row>
        <row r="732">
          <cell r="H732" t="str">
            <v>Ideal Electrical Works</v>
          </cell>
          <cell r="I732" t="str">
            <v>Cr</v>
          </cell>
          <cell r="J732">
            <v>2682</v>
          </cell>
          <cell r="K732">
            <v>0</v>
          </cell>
          <cell r="L732">
            <v>2682</v>
          </cell>
          <cell r="M732">
            <v>5359</v>
          </cell>
          <cell r="N732">
            <v>2677</v>
          </cell>
          <cell r="P732">
            <v>0</v>
          </cell>
        </row>
        <row r="733">
          <cell r="H733" t="str">
            <v>Icae</v>
          </cell>
          <cell r="I733" t="str">
            <v/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240660</v>
          </cell>
          <cell r="O733" t="str">
            <v>Cr</v>
          </cell>
          <cell r="P733">
            <v>-240660</v>
          </cell>
        </row>
        <row r="734">
          <cell r="H734" t="str">
            <v>Health Plus Medicos</v>
          </cell>
          <cell r="I734" t="str">
            <v>Cr</v>
          </cell>
          <cell r="J734">
            <v>1400</v>
          </cell>
          <cell r="K734">
            <v>0</v>
          </cell>
          <cell r="L734">
            <v>1400</v>
          </cell>
          <cell r="M734">
            <v>1400</v>
          </cell>
          <cell r="N734">
            <v>0</v>
          </cell>
          <cell r="P734">
            <v>0</v>
          </cell>
        </row>
        <row r="735">
          <cell r="H735" t="str">
            <v>Hdfc Credit Card-4639180010039205</v>
          </cell>
          <cell r="I735" t="str">
            <v>Cr</v>
          </cell>
          <cell r="J735">
            <v>166626.07</v>
          </cell>
          <cell r="K735">
            <v>0</v>
          </cell>
          <cell r="L735">
            <v>166626.07</v>
          </cell>
          <cell r="M735">
            <v>793009</v>
          </cell>
          <cell r="N735">
            <v>626382.93000000005</v>
          </cell>
          <cell r="O735" t="str">
            <v>Cr</v>
          </cell>
          <cell r="P735">
            <v>-1.1641532182693481E-10</v>
          </cell>
        </row>
        <row r="736">
          <cell r="H736" t="str">
            <v>Hdfc Credit Card - 1959 - Akm</v>
          </cell>
          <cell r="I736" t="str">
            <v>Cr</v>
          </cell>
          <cell r="J736">
            <v>175814.53</v>
          </cell>
          <cell r="K736">
            <v>0</v>
          </cell>
          <cell r="L736">
            <v>175814.53</v>
          </cell>
          <cell r="M736">
            <v>1363578</v>
          </cell>
          <cell r="N736">
            <v>1433200.47</v>
          </cell>
          <cell r="O736" t="str">
            <v>Cr</v>
          </cell>
          <cell r="P736">
            <v>-245437</v>
          </cell>
        </row>
        <row r="737">
          <cell r="H737" t="str">
            <v>Harvard Business School Pub. Corp.</v>
          </cell>
          <cell r="I737" t="str">
            <v>Cr</v>
          </cell>
          <cell r="J737">
            <v>1344256</v>
          </cell>
          <cell r="K737">
            <v>0</v>
          </cell>
          <cell r="L737">
            <v>1344256</v>
          </cell>
          <cell r="M737">
            <v>2476008</v>
          </cell>
          <cell r="N737">
            <v>1208021</v>
          </cell>
          <cell r="O737" t="str">
            <v>Cr</v>
          </cell>
          <cell r="P737">
            <v>-76269</v>
          </cell>
        </row>
        <row r="738">
          <cell r="H738" t="str">
            <v>Harsh Vardhan</v>
          </cell>
          <cell r="I738" t="str">
            <v/>
          </cell>
          <cell r="J738">
            <v>0</v>
          </cell>
          <cell r="K738">
            <v>0</v>
          </cell>
          <cell r="L738">
            <v>0</v>
          </cell>
          <cell r="M738">
            <v>162000</v>
          </cell>
          <cell r="N738">
            <v>162000</v>
          </cell>
          <cell r="P738">
            <v>0</v>
          </cell>
        </row>
        <row r="739">
          <cell r="H739" t="str">
            <v>Hari Parmeshwar</v>
          </cell>
          <cell r="I739" t="str">
            <v>Cr</v>
          </cell>
          <cell r="J739">
            <v>38850</v>
          </cell>
          <cell r="K739">
            <v>0</v>
          </cell>
          <cell r="L739">
            <v>38850</v>
          </cell>
          <cell r="M739">
            <v>737925</v>
          </cell>
          <cell r="N739">
            <v>699075</v>
          </cell>
          <cell r="P739">
            <v>0</v>
          </cell>
        </row>
        <row r="740">
          <cell r="H740" t="str">
            <v>G.s. Alag &amp; Associates</v>
          </cell>
          <cell r="I740" t="str">
            <v>Cr</v>
          </cell>
          <cell r="J740">
            <v>55250</v>
          </cell>
          <cell r="K740">
            <v>0</v>
          </cell>
          <cell r="L740">
            <v>55250</v>
          </cell>
          <cell r="M740">
            <v>730250</v>
          </cell>
          <cell r="N740">
            <v>810000</v>
          </cell>
          <cell r="O740" t="str">
            <v>Cr</v>
          </cell>
          <cell r="P740">
            <v>-135000</v>
          </cell>
        </row>
        <row r="741">
          <cell r="H741" t="str">
            <v>Growth Track Infotech Pvt Ltd</v>
          </cell>
          <cell r="I741" t="str">
            <v>Cr</v>
          </cell>
          <cell r="J741">
            <v>281508</v>
          </cell>
          <cell r="K741">
            <v>0</v>
          </cell>
          <cell r="L741">
            <v>281508</v>
          </cell>
          <cell r="M741">
            <v>6911625</v>
          </cell>
          <cell r="N741">
            <v>7176762</v>
          </cell>
          <cell r="O741" t="str">
            <v>Cr</v>
          </cell>
          <cell r="P741">
            <v>-546645</v>
          </cell>
        </row>
        <row r="742">
          <cell r="H742" t="str">
            <v>Grog Events &amp; Entertainment Pvt Ltd</v>
          </cell>
          <cell r="I742" t="str">
            <v/>
          </cell>
          <cell r="J742">
            <v>0</v>
          </cell>
          <cell r="K742">
            <v>0</v>
          </cell>
          <cell r="L742">
            <v>0</v>
          </cell>
          <cell r="M742">
            <v>91800</v>
          </cell>
          <cell r="N742">
            <v>91800</v>
          </cell>
          <cell r="P742">
            <v>0</v>
          </cell>
        </row>
        <row r="743">
          <cell r="H743" t="str">
            <v>Google India Pvt Ltd</v>
          </cell>
          <cell r="I743" t="str">
            <v>Cr</v>
          </cell>
          <cell r="J743">
            <v>1147193.6000000001</v>
          </cell>
          <cell r="K743">
            <v>0</v>
          </cell>
          <cell r="L743">
            <v>1147193.6000000001</v>
          </cell>
          <cell r="M743">
            <v>16641748.6</v>
          </cell>
          <cell r="N743">
            <v>17935218</v>
          </cell>
          <cell r="O743" t="str">
            <v>Cr</v>
          </cell>
          <cell r="P743">
            <v>-2440663</v>
          </cell>
        </row>
        <row r="744">
          <cell r="H744" t="str">
            <v>Good Life</v>
          </cell>
          <cell r="I744" t="str">
            <v>Cr</v>
          </cell>
          <cell r="J744">
            <v>5217</v>
          </cell>
          <cell r="K744">
            <v>0</v>
          </cell>
          <cell r="L744">
            <v>5217</v>
          </cell>
          <cell r="M744">
            <v>9098</v>
          </cell>
          <cell r="N744">
            <v>3881</v>
          </cell>
          <cell r="P744">
            <v>0</v>
          </cell>
        </row>
        <row r="745">
          <cell r="H745" t="str">
            <v>Gen E Sys India</v>
          </cell>
          <cell r="I745" t="str">
            <v>Cr</v>
          </cell>
          <cell r="J745">
            <v>10864</v>
          </cell>
          <cell r="K745">
            <v>0</v>
          </cell>
          <cell r="L745">
            <v>10864</v>
          </cell>
          <cell r="M745">
            <v>11014</v>
          </cell>
          <cell r="N745">
            <v>19769</v>
          </cell>
          <cell r="O745" t="str">
            <v>Cr</v>
          </cell>
          <cell r="P745">
            <v>-19619</v>
          </cell>
        </row>
        <row r="746">
          <cell r="H746" t="str">
            <v>Gaurav Kapoor</v>
          </cell>
          <cell r="I746" t="str">
            <v/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12375</v>
          </cell>
          <cell r="O746" t="str">
            <v>Cr</v>
          </cell>
          <cell r="P746">
            <v>-12375</v>
          </cell>
        </row>
        <row r="747">
          <cell r="H747" t="str">
            <v>Ganpati Enterprises</v>
          </cell>
          <cell r="I747" t="str">
            <v/>
          </cell>
          <cell r="J747">
            <v>0</v>
          </cell>
          <cell r="K747">
            <v>0</v>
          </cell>
          <cell r="L747">
            <v>0</v>
          </cell>
          <cell r="M747">
            <v>44352</v>
          </cell>
          <cell r="N747">
            <v>70157</v>
          </cell>
          <cell r="O747" t="str">
            <v>Cr</v>
          </cell>
          <cell r="P747">
            <v>-25805</v>
          </cell>
        </row>
        <row r="748">
          <cell r="H748" t="str">
            <v>Esconet Technologies Pvt. Ltd.</v>
          </cell>
          <cell r="I748" t="str">
            <v/>
          </cell>
          <cell r="J748">
            <v>0</v>
          </cell>
          <cell r="K748">
            <v>0</v>
          </cell>
          <cell r="L748">
            <v>0</v>
          </cell>
          <cell r="M748">
            <v>101442</v>
          </cell>
          <cell r="N748">
            <v>101442</v>
          </cell>
          <cell r="P748">
            <v>0</v>
          </cell>
        </row>
        <row r="749">
          <cell r="H749" t="str">
            <v>Edge Buisness Solutions Pvt Ltd</v>
          </cell>
          <cell r="I749" t="str">
            <v/>
          </cell>
          <cell r="J749">
            <v>0</v>
          </cell>
          <cell r="K749">
            <v>0</v>
          </cell>
          <cell r="L749">
            <v>0</v>
          </cell>
          <cell r="M749">
            <v>2338717</v>
          </cell>
          <cell r="N749">
            <v>2338717</v>
          </cell>
          <cell r="P749">
            <v>0</v>
          </cell>
        </row>
        <row r="750">
          <cell r="H750" t="str">
            <v>Divya Sharma</v>
          </cell>
          <cell r="I750" t="str">
            <v/>
          </cell>
          <cell r="J750">
            <v>0</v>
          </cell>
          <cell r="K750">
            <v>0</v>
          </cell>
          <cell r="L750">
            <v>0</v>
          </cell>
          <cell r="M750">
            <v>40500</v>
          </cell>
          <cell r="N750">
            <v>76500</v>
          </cell>
          <cell r="O750" t="str">
            <v>Cr</v>
          </cell>
          <cell r="P750">
            <v>-36000</v>
          </cell>
        </row>
        <row r="751">
          <cell r="H751" t="str">
            <v>Dinesh Motors</v>
          </cell>
          <cell r="I751" t="str">
            <v>Cr</v>
          </cell>
          <cell r="J751">
            <v>19806</v>
          </cell>
          <cell r="K751">
            <v>0</v>
          </cell>
          <cell r="L751">
            <v>19806</v>
          </cell>
          <cell r="M751">
            <v>144985</v>
          </cell>
          <cell r="N751">
            <v>125179</v>
          </cell>
          <cell r="P751">
            <v>0</v>
          </cell>
        </row>
        <row r="752">
          <cell r="H752" t="str">
            <v>Diksha Academy Pvt Ltd</v>
          </cell>
          <cell r="I752" t="str">
            <v>Cr</v>
          </cell>
          <cell r="J752">
            <v>195000</v>
          </cell>
          <cell r="K752">
            <v>0</v>
          </cell>
          <cell r="L752">
            <v>195000</v>
          </cell>
          <cell r="M752">
            <v>465000</v>
          </cell>
          <cell r="N752">
            <v>270000</v>
          </cell>
          <cell r="P752">
            <v>0</v>
          </cell>
        </row>
        <row r="753">
          <cell r="H753" t="str">
            <v>Dashmesh Taxi Services</v>
          </cell>
          <cell r="I753" t="str">
            <v/>
          </cell>
          <cell r="J753">
            <v>0</v>
          </cell>
          <cell r="K753">
            <v>0</v>
          </cell>
          <cell r="L753">
            <v>0</v>
          </cell>
          <cell r="M753">
            <v>30572</v>
          </cell>
          <cell r="N753">
            <v>50472</v>
          </cell>
          <cell r="O753" t="str">
            <v>Cr</v>
          </cell>
          <cell r="P753">
            <v>-19900</v>
          </cell>
        </row>
        <row r="754">
          <cell r="H754" t="str">
            <v>Dakshin Haryana Bijli Vitran Nigam Ltd</v>
          </cell>
          <cell r="I754" t="str">
            <v/>
          </cell>
          <cell r="J754">
            <v>0</v>
          </cell>
          <cell r="K754">
            <v>0</v>
          </cell>
          <cell r="L754">
            <v>0</v>
          </cell>
          <cell r="M754">
            <v>10919126</v>
          </cell>
          <cell r="N754">
            <v>10919126</v>
          </cell>
          <cell r="P754">
            <v>0</v>
          </cell>
        </row>
        <row r="755">
          <cell r="H755" t="str">
            <v>C Vijayalakshmi</v>
          </cell>
          <cell r="I755" t="str">
            <v>Cr</v>
          </cell>
          <cell r="J755">
            <v>23125</v>
          </cell>
          <cell r="K755">
            <v>0</v>
          </cell>
          <cell r="L755">
            <v>23125</v>
          </cell>
          <cell r="M755">
            <v>23125</v>
          </cell>
          <cell r="N755">
            <v>0</v>
          </cell>
          <cell r="P755">
            <v>0</v>
          </cell>
        </row>
        <row r="756">
          <cell r="H756" t="str">
            <v>Convowrap</v>
          </cell>
          <cell r="I756" t="str">
            <v/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7820</v>
          </cell>
          <cell r="O756" t="str">
            <v>Cr</v>
          </cell>
          <cell r="P756">
            <v>-7820</v>
          </cell>
        </row>
        <row r="757">
          <cell r="H757" t="str">
            <v>Climaveneta Climate Technologies Pvt. Ltd.</v>
          </cell>
          <cell r="I757" t="str">
            <v/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168200</v>
          </cell>
          <cell r="O757" t="str">
            <v>Cr</v>
          </cell>
          <cell r="P757">
            <v>-168200</v>
          </cell>
        </row>
        <row r="758">
          <cell r="H758" t="str">
            <v>Classic Airconditioning Co.</v>
          </cell>
          <cell r="I758" t="str">
            <v/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83659</v>
          </cell>
          <cell r="O758" t="str">
            <v>Cr</v>
          </cell>
          <cell r="P758">
            <v>-83659</v>
          </cell>
        </row>
        <row r="759">
          <cell r="H759" t="str">
            <v>Cii</v>
          </cell>
          <cell r="I759" t="str">
            <v>Cr</v>
          </cell>
          <cell r="J759">
            <v>17475</v>
          </cell>
          <cell r="K759">
            <v>0</v>
          </cell>
          <cell r="L759">
            <v>17475</v>
          </cell>
          <cell r="M759">
            <v>39875</v>
          </cell>
          <cell r="N759">
            <v>22400</v>
          </cell>
          <cell r="P759">
            <v>0</v>
          </cell>
        </row>
        <row r="760">
          <cell r="H760" t="str">
            <v>Chirag Marketing</v>
          </cell>
          <cell r="I760" t="str">
            <v>Cr</v>
          </cell>
          <cell r="J760">
            <v>37520</v>
          </cell>
          <cell r="K760">
            <v>0</v>
          </cell>
          <cell r="L760">
            <v>37520</v>
          </cell>
          <cell r="M760">
            <v>789812</v>
          </cell>
          <cell r="N760">
            <v>785459</v>
          </cell>
          <cell r="O760" t="str">
            <v>Cr</v>
          </cell>
          <cell r="P760">
            <v>-33167</v>
          </cell>
        </row>
        <row r="761">
          <cell r="H761" t="str">
            <v>Chennai Metco Pvt. Ltd</v>
          </cell>
          <cell r="I761" t="str">
            <v/>
          </cell>
          <cell r="J761">
            <v>0</v>
          </cell>
          <cell r="K761">
            <v>0</v>
          </cell>
          <cell r="L761">
            <v>0</v>
          </cell>
          <cell r="M761">
            <v>7762</v>
          </cell>
          <cell r="N761">
            <v>0</v>
          </cell>
          <cell r="O761" t="str">
            <v>Dr</v>
          </cell>
          <cell r="P761">
            <v>7762</v>
          </cell>
        </row>
        <row r="762">
          <cell r="H762" t="str">
            <v>Central News Agency Pvt Ltd</v>
          </cell>
          <cell r="I762" t="str">
            <v/>
          </cell>
          <cell r="J762">
            <v>0</v>
          </cell>
          <cell r="K762">
            <v>0</v>
          </cell>
          <cell r="L762">
            <v>0</v>
          </cell>
          <cell r="M762">
            <v>358712</v>
          </cell>
          <cell r="N762">
            <v>358712</v>
          </cell>
          <cell r="P762">
            <v>0</v>
          </cell>
        </row>
        <row r="763">
          <cell r="H763" t="str">
            <v>Career Growth</v>
          </cell>
          <cell r="I763" t="str">
            <v/>
          </cell>
          <cell r="J763">
            <v>0</v>
          </cell>
          <cell r="K763">
            <v>0</v>
          </cell>
          <cell r="L763">
            <v>0</v>
          </cell>
          <cell r="M763">
            <v>580500</v>
          </cell>
          <cell r="N763">
            <v>580500</v>
          </cell>
          <cell r="P763">
            <v>0</v>
          </cell>
        </row>
        <row r="764">
          <cell r="H764" t="str">
            <v>Business Think Learning Solutions</v>
          </cell>
          <cell r="I764" t="str">
            <v>Cr</v>
          </cell>
          <cell r="J764">
            <v>140043</v>
          </cell>
          <cell r="K764">
            <v>0</v>
          </cell>
          <cell r="L764">
            <v>140043</v>
          </cell>
          <cell r="M764">
            <v>1041343</v>
          </cell>
          <cell r="N764">
            <v>901300</v>
          </cell>
          <cell r="P764">
            <v>0</v>
          </cell>
        </row>
        <row r="765">
          <cell r="H765" t="str">
            <v>Bulls Eye Knowledge Systems Pvt Ltd</v>
          </cell>
          <cell r="I765" t="str">
            <v/>
          </cell>
          <cell r="J765">
            <v>0</v>
          </cell>
          <cell r="K765">
            <v>0</v>
          </cell>
          <cell r="L765">
            <v>0</v>
          </cell>
          <cell r="M765">
            <v>198360</v>
          </cell>
          <cell r="N765">
            <v>198360</v>
          </cell>
          <cell r="P765">
            <v>0</v>
          </cell>
        </row>
        <row r="766">
          <cell r="H766" t="str">
            <v>Bharat Sanchar Nigam Ltd. A/c No.-1022517666</v>
          </cell>
          <cell r="I766" t="str">
            <v>Cr</v>
          </cell>
          <cell r="J766">
            <v>17703</v>
          </cell>
          <cell r="K766">
            <v>0</v>
          </cell>
          <cell r="L766">
            <v>17703</v>
          </cell>
          <cell r="M766">
            <v>1818531</v>
          </cell>
          <cell r="N766">
            <v>1804389</v>
          </cell>
          <cell r="O766" t="str">
            <v>Cr</v>
          </cell>
          <cell r="P766">
            <v>-3561</v>
          </cell>
        </row>
        <row r="767">
          <cell r="H767" t="str">
            <v>Balaji Electric Store</v>
          </cell>
          <cell r="I767" t="str">
            <v/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1357</v>
          </cell>
          <cell r="O767" t="str">
            <v>Cr</v>
          </cell>
          <cell r="P767">
            <v>-1357</v>
          </cell>
        </row>
        <row r="768">
          <cell r="H768" t="str">
            <v>Axcel Gases</v>
          </cell>
          <cell r="I768" t="str">
            <v/>
          </cell>
          <cell r="J768">
            <v>0</v>
          </cell>
          <cell r="K768">
            <v>0</v>
          </cell>
          <cell r="L768">
            <v>0</v>
          </cell>
          <cell r="M768">
            <v>32480</v>
          </cell>
          <cell r="N768">
            <v>78257</v>
          </cell>
          <cell r="O768" t="str">
            <v>Cr</v>
          </cell>
          <cell r="P768">
            <v>-45777</v>
          </cell>
        </row>
        <row r="769">
          <cell r="H769" t="str">
            <v>Ashok Travels</v>
          </cell>
          <cell r="I769" t="str">
            <v>Cr</v>
          </cell>
          <cell r="J769">
            <v>7929</v>
          </cell>
          <cell r="K769">
            <v>0</v>
          </cell>
          <cell r="L769">
            <v>7929</v>
          </cell>
          <cell r="M769">
            <v>24639</v>
          </cell>
          <cell r="N769">
            <v>33219</v>
          </cell>
          <cell r="O769" t="str">
            <v>Cr</v>
          </cell>
          <cell r="P769">
            <v>-16509</v>
          </cell>
        </row>
        <row r="770">
          <cell r="H770" t="str">
            <v>Aquil Busrai</v>
          </cell>
          <cell r="I770" t="str">
            <v/>
          </cell>
          <cell r="J770">
            <v>0</v>
          </cell>
          <cell r="K770">
            <v>0</v>
          </cell>
          <cell r="L770">
            <v>0</v>
          </cell>
          <cell r="M770">
            <v>27000</v>
          </cell>
          <cell r="N770">
            <v>27000</v>
          </cell>
          <cell r="P770">
            <v>0</v>
          </cell>
        </row>
        <row r="771">
          <cell r="H771" t="str">
            <v>Amit Bagga</v>
          </cell>
          <cell r="I771" t="str">
            <v>Cr</v>
          </cell>
          <cell r="J771">
            <v>57812</v>
          </cell>
          <cell r="K771">
            <v>0</v>
          </cell>
          <cell r="L771">
            <v>57812</v>
          </cell>
          <cell r="M771">
            <v>482387</v>
          </cell>
          <cell r="N771">
            <v>467100</v>
          </cell>
          <cell r="O771" t="str">
            <v>Cr</v>
          </cell>
          <cell r="P771">
            <v>-42525</v>
          </cell>
        </row>
        <row r="772">
          <cell r="H772" t="str">
            <v>Amazon Internet Services Pvt Ltd</v>
          </cell>
          <cell r="I772" t="str">
            <v/>
          </cell>
          <cell r="J772">
            <v>0</v>
          </cell>
          <cell r="K772">
            <v>0</v>
          </cell>
          <cell r="L772">
            <v>0</v>
          </cell>
          <cell r="M772">
            <v>159754</v>
          </cell>
          <cell r="N772">
            <v>172926</v>
          </cell>
          <cell r="O772" t="str">
            <v>Cr</v>
          </cell>
          <cell r="P772">
            <v>-13172</v>
          </cell>
        </row>
        <row r="773">
          <cell r="H773" t="str">
            <v>Aman Enterprises</v>
          </cell>
          <cell r="I773" t="str">
            <v/>
          </cell>
          <cell r="J773">
            <v>0</v>
          </cell>
          <cell r="K773">
            <v>0</v>
          </cell>
          <cell r="L773">
            <v>0</v>
          </cell>
          <cell r="M773">
            <v>319723</v>
          </cell>
          <cell r="N773">
            <v>319723</v>
          </cell>
          <cell r="P773">
            <v>0</v>
          </cell>
        </row>
        <row r="774">
          <cell r="H774" t="str">
            <v>Allied Communications Pvt. Ltd.</v>
          </cell>
          <cell r="I774" t="str">
            <v>Cr</v>
          </cell>
          <cell r="J774">
            <v>6958</v>
          </cell>
          <cell r="K774">
            <v>0</v>
          </cell>
          <cell r="L774">
            <v>6958</v>
          </cell>
          <cell r="M774">
            <v>714606</v>
          </cell>
          <cell r="N774">
            <v>735026</v>
          </cell>
          <cell r="O774" t="str">
            <v>Cr</v>
          </cell>
          <cell r="P774">
            <v>-27378</v>
          </cell>
        </row>
        <row r="775">
          <cell r="H775" t="str">
            <v>Airtel Relationship No - 7023910356</v>
          </cell>
          <cell r="I775" t="str">
            <v/>
          </cell>
          <cell r="J775">
            <v>0</v>
          </cell>
          <cell r="K775">
            <v>0</v>
          </cell>
          <cell r="L775">
            <v>0</v>
          </cell>
          <cell r="M775">
            <v>62662</v>
          </cell>
          <cell r="N775">
            <v>68734</v>
          </cell>
          <cell r="O775" t="str">
            <v>Cr</v>
          </cell>
          <cell r="P775">
            <v>-6072</v>
          </cell>
        </row>
        <row r="776">
          <cell r="H776" t="str">
            <v>Airtel Relationship No.-1108482234</v>
          </cell>
          <cell r="I776" t="str">
            <v/>
          </cell>
          <cell r="J776">
            <v>0</v>
          </cell>
          <cell r="K776">
            <v>0</v>
          </cell>
          <cell r="L776">
            <v>0</v>
          </cell>
          <cell r="M776">
            <v>26420</v>
          </cell>
          <cell r="N776">
            <v>27849</v>
          </cell>
          <cell r="O776" t="str">
            <v>Cr</v>
          </cell>
          <cell r="P776">
            <v>-1429</v>
          </cell>
        </row>
        <row r="777">
          <cell r="H777" t="str">
            <v>Airtel A/c No. - 1108514230</v>
          </cell>
          <cell r="I777" t="str">
            <v/>
          </cell>
          <cell r="J777">
            <v>0</v>
          </cell>
          <cell r="K777">
            <v>0</v>
          </cell>
          <cell r="L777">
            <v>0</v>
          </cell>
          <cell r="M777">
            <v>87790</v>
          </cell>
          <cell r="N777">
            <v>94395</v>
          </cell>
          <cell r="O777" t="str">
            <v>Cr</v>
          </cell>
          <cell r="P777">
            <v>-6605</v>
          </cell>
        </row>
        <row r="778">
          <cell r="H778" t="str">
            <v>Airtel Account No.- 1032164091</v>
          </cell>
          <cell r="I778" t="str">
            <v/>
          </cell>
          <cell r="J778">
            <v>0</v>
          </cell>
          <cell r="K778">
            <v>0</v>
          </cell>
          <cell r="L778">
            <v>0</v>
          </cell>
          <cell r="M778">
            <v>59355</v>
          </cell>
          <cell r="N778">
            <v>63571</v>
          </cell>
          <cell r="O778" t="str">
            <v>Cr</v>
          </cell>
          <cell r="P778">
            <v>-4216</v>
          </cell>
        </row>
        <row r="779">
          <cell r="H779" t="str">
            <v>Aggarwal Marble Traders</v>
          </cell>
          <cell r="I779" t="str">
            <v>Cr</v>
          </cell>
          <cell r="J779">
            <v>5570</v>
          </cell>
          <cell r="K779">
            <v>0</v>
          </cell>
          <cell r="L779">
            <v>5570</v>
          </cell>
          <cell r="M779">
            <v>204574</v>
          </cell>
          <cell r="N779">
            <v>219751</v>
          </cell>
          <cell r="O779" t="str">
            <v>Cr</v>
          </cell>
          <cell r="P779">
            <v>-20747</v>
          </cell>
        </row>
        <row r="780">
          <cell r="H780" t="str">
            <v>A &amp; B Housekeepers Pvt. Ltd.</v>
          </cell>
          <cell r="I780" t="str">
            <v>Cr</v>
          </cell>
          <cell r="J780">
            <v>23078</v>
          </cell>
          <cell r="K780">
            <v>0</v>
          </cell>
          <cell r="L780">
            <v>23078</v>
          </cell>
          <cell r="M780">
            <v>23078</v>
          </cell>
          <cell r="N780">
            <v>0</v>
          </cell>
          <cell r="P780">
            <v>0</v>
          </cell>
        </row>
        <row r="781">
          <cell r="H781" t="str">
            <v>Abheek Barua</v>
          </cell>
          <cell r="I781" t="str">
            <v/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54000</v>
          </cell>
          <cell r="O781" t="str">
            <v>Cr</v>
          </cell>
          <cell r="P781">
            <v>-54000</v>
          </cell>
        </row>
        <row r="782">
          <cell r="H782" t="str">
            <v>Argha Sen Gupta</v>
          </cell>
          <cell r="I782" t="str">
            <v>Dr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 t="str">
            <v>Dr</v>
          </cell>
          <cell r="P782">
            <v>0</v>
          </cell>
        </row>
        <row r="783">
          <cell r="H783" t="str">
            <v>Deepak</v>
          </cell>
          <cell r="I783" t="str">
            <v/>
          </cell>
          <cell r="J783">
            <v>0</v>
          </cell>
          <cell r="K783">
            <v>0</v>
          </cell>
          <cell r="L783">
            <v>0</v>
          </cell>
          <cell r="M783">
            <v>1000</v>
          </cell>
          <cell r="N783">
            <v>1000</v>
          </cell>
          <cell r="P783">
            <v>0</v>
          </cell>
        </row>
        <row r="784">
          <cell r="H784" t="str">
            <v>Arushi Gupta</v>
          </cell>
          <cell r="I784" t="str">
            <v>Cr</v>
          </cell>
          <cell r="J784">
            <v>1500</v>
          </cell>
          <cell r="K784">
            <v>0</v>
          </cell>
          <cell r="L784">
            <v>1500</v>
          </cell>
          <cell r="M784">
            <v>1500</v>
          </cell>
          <cell r="N784">
            <v>0</v>
          </cell>
          <cell r="P784">
            <v>0</v>
          </cell>
        </row>
        <row r="785">
          <cell r="H785" t="str">
            <v>Gurram Raghavendra Dinesh</v>
          </cell>
          <cell r="I785" t="str">
            <v>Cr</v>
          </cell>
          <cell r="J785">
            <v>5000</v>
          </cell>
          <cell r="K785">
            <v>0</v>
          </cell>
          <cell r="L785">
            <v>5000</v>
          </cell>
          <cell r="M785">
            <v>5000</v>
          </cell>
          <cell r="N785">
            <v>0</v>
          </cell>
          <cell r="P785">
            <v>0</v>
          </cell>
        </row>
        <row r="786">
          <cell r="H786" t="str">
            <v>Amit Kumar Jha-cr</v>
          </cell>
          <cell r="I786" t="str">
            <v/>
          </cell>
          <cell r="J786">
            <v>0</v>
          </cell>
          <cell r="K786">
            <v>0</v>
          </cell>
          <cell r="L786">
            <v>0</v>
          </cell>
          <cell r="M786">
            <v>380700</v>
          </cell>
          <cell r="N786">
            <v>380700</v>
          </cell>
          <cell r="P786">
            <v>0</v>
          </cell>
        </row>
        <row r="787">
          <cell r="H787" t="str">
            <v>Jeffin George-210c6010004</v>
          </cell>
          <cell r="I787" t="str">
            <v/>
          </cell>
          <cell r="J787">
            <v>0</v>
          </cell>
          <cell r="K787">
            <v>0</v>
          </cell>
          <cell r="L787">
            <v>0</v>
          </cell>
          <cell r="M787">
            <v>40000</v>
          </cell>
          <cell r="N787">
            <v>40000</v>
          </cell>
          <cell r="P787">
            <v>0</v>
          </cell>
        </row>
        <row r="788">
          <cell r="H788" t="str">
            <v>Sai Ganga - 210c6010002</v>
          </cell>
          <cell r="I788" t="str">
            <v/>
          </cell>
          <cell r="J788">
            <v>0</v>
          </cell>
          <cell r="K788">
            <v>0</v>
          </cell>
          <cell r="L788">
            <v>0</v>
          </cell>
          <cell r="M788">
            <v>369677</v>
          </cell>
          <cell r="N788">
            <v>369677</v>
          </cell>
          <cell r="P788">
            <v>0</v>
          </cell>
        </row>
        <row r="789">
          <cell r="H789" t="str">
            <v>Ashutosh Yadav-210a6010001</v>
          </cell>
          <cell r="I789" t="str">
            <v/>
          </cell>
          <cell r="J789">
            <v>0</v>
          </cell>
          <cell r="K789">
            <v>0</v>
          </cell>
          <cell r="L789">
            <v>0</v>
          </cell>
          <cell r="M789">
            <v>307097</v>
          </cell>
          <cell r="N789">
            <v>347097</v>
          </cell>
          <cell r="O789" t="str">
            <v>Cr</v>
          </cell>
          <cell r="P789">
            <v>-40000</v>
          </cell>
        </row>
        <row r="790">
          <cell r="H790" t="str">
            <v>Vipin Kumar Yadav- 210c6010001</v>
          </cell>
          <cell r="I790" t="str">
            <v/>
          </cell>
          <cell r="J790">
            <v>0</v>
          </cell>
          <cell r="K790">
            <v>0</v>
          </cell>
          <cell r="L790">
            <v>0</v>
          </cell>
          <cell r="M790">
            <v>101677</v>
          </cell>
          <cell r="N790">
            <v>101677</v>
          </cell>
          <cell r="P790">
            <v>0</v>
          </cell>
        </row>
        <row r="791">
          <cell r="H791" t="str">
            <v>Dibyendu Banerjee -210c6010003</v>
          </cell>
          <cell r="I791" t="str">
            <v/>
          </cell>
          <cell r="J791">
            <v>0</v>
          </cell>
          <cell r="K791">
            <v>0</v>
          </cell>
          <cell r="L791">
            <v>0</v>
          </cell>
          <cell r="M791">
            <v>269677</v>
          </cell>
          <cell r="N791">
            <v>269677</v>
          </cell>
          <cell r="P791">
            <v>0</v>
          </cell>
        </row>
        <row r="792">
          <cell r="H792" t="str">
            <v>Vijay Construction Co.</v>
          </cell>
          <cell r="I792" t="str">
            <v>Cr</v>
          </cell>
          <cell r="J792">
            <v>122406</v>
          </cell>
          <cell r="K792">
            <v>0</v>
          </cell>
          <cell r="L792">
            <v>122406</v>
          </cell>
          <cell r="M792">
            <v>1166874</v>
          </cell>
          <cell r="N792">
            <v>1240430</v>
          </cell>
          <cell r="O792" t="str">
            <v>Cr</v>
          </cell>
          <cell r="P792">
            <v>-195962</v>
          </cell>
        </row>
        <row r="793">
          <cell r="H793" t="str">
            <v>Scorpios Interiors</v>
          </cell>
          <cell r="I793" t="str">
            <v>Cr</v>
          </cell>
          <cell r="J793">
            <v>106724</v>
          </cell>
          <cell r="K793">
            <v>0</v>
          </cell>
          <cell r="L793">
            <v>106724</v>
          </cell>
          <cell r="M793">
            <v>106724</v>
          </cell>
          <cell r="N793">
            <v>0</v>
          </cell>
          <cell r="P793">
            <v>0</v>
          </cell>
        </row>
        <row r="794">
          <cell r="H794" t="str">
            <v>Jitendra Mann</v>
          </cell>
          <cell r="I794" t="str">
            <v>Cr</v>
          </cell>
          <cell r="J794">
            <v>5850</v>
          </cell>
          <cell r="K794">
            <v>0</v>
          </cell>
          <cell r="L794">
            <v>5850</v>
          </cell>
          <cell r="M794">
            <v>5850</v>
          </cell>
          <cell r="N794">
            <v>0</v>
          </cell>
          <cell r="P794">
            <v>0</v>
          </cell>
        </row>
        <row r="795">
          <cell r="H795" t="str">
            <v>Ritu Bajaj</v>
          </cell>
          <cell r="I795" t="str">
            <v>Cr</v>
          </cell>
          <cell r="J795">
            <v>105172</v>
          </cell>
          <cell r="K795">
            <v>0</v>
          </cell>
          <cell r="L795">
            <v>105172</v>
          </cell>
          <cell r="M795">
            <v>544192</v>
          </cell>
          <cell r="N795">
            <v>504360</v>
          </cell>
          <cell r="O795" t="str">
            <v>Cr</v>
          </cell>
          <cell r="P795">
            <v>-65340</v>
          </cell>
        </row>
        <row r="796">
          <cell r="H796" t="str">
            <v>Advance Training Charges</v>
          </cell>
          <cell r="I796" t="str">
            <v/>
          </cell>
          <cell r="J796">
            <v>0</v>
          </cell>
          <cell r="K796">
            <v>0</v>
          </cell>
          <cell r="L796">
            <v>0</v>
          </cell>
          <cell r="M796">
            <v>156511</v>
          </cell>
          <cell r="N796">
            <v>156511</v>
          </cell>
          <cell r="P796">
            <v>0</v>
          </cell>
        </row>
        <row r="797">
          <cell r="H797" t="str">
            <v>Transport Charges (advance)</v>
          </cell>
          <cell r="I797" t="str">
            <v/>
          </cell>
          <cell r="J797">
            <v>0</v>
          </cell>
          <cell r="K797">
            <v>0</v>
          </cell>
          <cell r="L797">
            <v>0</v>
          </cell>
          <cell r="M797">
            <v>374760</v>
          </cell>
          <cell r="N797">
            <v>806760</v>
          </cell>
          <cell r="O797" t="str">
            <v>Cr</v>
          </cell>
          <cell r="P797">
            <v>-432000</v>
          </cell>
        </row>
        <row r="798">
          <cell r="H798" t="str">
            <v>Global Leadership Programmes Fees (advance)</v>
          </cell>
          <cell r="I798" t="str">
            <v>Cr</v>
          </cell>
          <cell r="J798">
            <v>1487500</v>
          </cell>
          <cell r="K798">
            <v>0</v>
          </cell>
          <cell r="L798">
            <v>1487500</v>
          </cell>
          <cell r="M798">
            <v>4943750</v>
          </cell>
          <cell r="N798">
            <v>9581250</v>
          </cell>
          <cell r="O798" t="str">
            <v>Cr</v>
          </cell>
          <cell r="P798">
            <v>-6125000</v>
          </cell>
        </row>
        <row r="799">
          <cell r="H799" t="str">
            <v>Students Book Fee (advance)</v>
          </cell>
          <cell r="I799" t="str">
            <v/>
          </cell>
          <cell r="J799">
            <v>0</v>
          </cell>
          <cell r="K799">
            <v>0</v>
          </cell>
          <cell r="L799">
            <v>0</v>
          </cell>
          <cell r="M799">
            <v>45000</v>
          </cell>
          <cell r="N799">
            <v>45000</v>
          </cell>
          <cell r="P799">
            <v>0</v>
          </cell>
        </row>
        <row r="800">
          <cell r="H800" t="str">
            <v>International Immersion Fee (advance)</v>
          </cell>
          <cell r="I800" t="str">
            <v>Cr</v>
          </cell>
          <cell r="J800">
            <v>1780500</v>
          </cell>
          <cell r="K800">
            <v>0</v>
          </cell>
          <cell r="L800">
            <v>1780500</v>
          </cell>
          <cell r="M800">
            <v>1958125</v>
          </cell>
          <cell r="N800">
            <v>5128875</v>
          </cell>
          <cell r="O800" t="str">
            <v>Cr</v>
          </cell>
          <cell r="P800">
            <v>-4951250</v>
          </cell>
        </row>
        <row r="801">
          <cell r="H801" t="str">
            <v>Hostel Fees Non Ac (advance)</v>
          </cell>
          <cell r="I801" t="str">
            <v/>
          </cell>
          <cell r="J801">
            <v>0</v>
          </cell>
          <cell r="K801">
            <v>0</v>
          </cell>
          <cell r="L801">
            <v>0</v>
          </cell>
          <cell r="M801">
            <v>17503000</v>
          </cell>
          <cell r="N801">
            <v>19091885</v>
          </cell>
          <cell r="O801" t="str">
            <v>Cr</v>
          </cell>
          <cell r="P801">
            <v>-1588885</v>
          </cell>
        </row>
        <row r="802">
          <cell r="H802" t="str">
            <v>Hostel Fees Ac (advance)</v>
          </cell>
          <cell r="I802" t="str">
            <v/>
          </cell>
          <cell r="J802">
            <v>0</v>
          </cell>
          <cell r="K802">
            <v>0</v>
          </cell>
          <cell r="L802">
            <v>0</v>
          </cell>
          <cell r="M802">
            <v>35519600</v>
          </cell>
          <cell r="N802">
            <v>59017260</v>
          </cell>
          <cell r="O802" t="str">
            <v>Cr</v>
          </cell>
          <cell r="P802">
            <v>-23497660</v>
          </cell>
        </row>
        <row r="803">
          <cell r="H803" t="str">
            <v>Student Security Deposit Refundable (advance)</v>
          </cell>
          <cell r="I803" t="str">
            <v>Cr</v>
          </cell>
          <cell r="J803">
            <v>6325000</v>
          </cell>
          <cell r="K803">
            <v>0</v>
          </cell>
          <cell r="L803">
            <v>6325000</v>
          </cell>
          <cell r="M803">
            <v>25300000</v>
          </cell>
          <cell r="N803">
            <v>30300000</v>
          </cell>
          <cell r="O803" t="str">
            <v>Cr</v>
          </cell>
          <cell r="P803">
            <v>-11325000</v>
          </cell>
        </row>
        <row r="804">
          <cell r="H804" t="str">
            <v>Security Book Fees (advance)</v>
          </cell>
          <cell r="I804" t="str">
            <v>Cr</v>
          </cell>
          <cell r="J804">
            <v>372000</v>
          </cell>
          <cell r="K804">
            <v>0</v>
          </cell>
          <cell r="L804">
            <v>372000</v>
          </cell>
          <cell r="M804">
            <v>1703000</v>
          </cell>
          <cell r="N804">
            <v>1331000</v>
          </cell>
          <cell r="O804" t="str">
            <v>Dr</v>
          </cell>
          <cell r="P804">
            <v>0</v>
          </cell>
        </row>
        <row r="805">
          <cell r="H805" t="str">
            <v>Admission Fee (advance)</v>
          </cell>
          <cell r="I805" t="str">
            <v>Cr</v>
          </cell>
          <cell r="J805">
            <v>6225000</v>
          </cell>
          <cell r="K805">
            <v>0</v>
          </cell>
          <cell r="L805">
            <v>6225000</v>
          </cell>
          <cell r="M805">
            <v>25055000</v>
          </cell>
          <cell r="N805">
            <v>29780000</v>
          </cell>
          <cell r="O805" t="str">
            <v>Cr</v>
          </cell>
          <cell r="P805">
            <v>-10950000</v>
          </cell>
        </row>
        <row r="806">
          <cell r="H806" t="str">
            <v>Hostel Fees (advance)</v>
          </cell>
          <cell r="I806" t="str">
            <v>Cr</v>
          </cell>
          <cell r="J806">
            <v>612500</v>
          </cell>
          <cell r="K806">
            <v>0</v>
          </cell>
          <cell r="L806">
            <v>612500</v>
          </cell>
          <cell r="M806">
            <v>21638445</v>
          </cell>
          <cell r="N806">
            <v>28775494</v>
          </cell>
          <cell r="O806" t="str">
            <v>Cr</v>
          </cell>
          <cell r="P806">
            <v>-7749549</v>
          </cell>
        </row>
        <row r="807">
          <cell r="H807" t="str">
            <v>Tuition Fees (advance)</v>
          </cell>
          <cell r="I807" t="str">
            <v>Cr</v>
          </cell>
          <cell r="J807">
            <v>111742250</v>
          </cell>
          <cell r="K807">
            <v>0</v>
          </cell>
          <cell r="L807">
            <v>111742250</v>
          </cell>
          <cell r="M807">
            <v>373921875</v>
          </cell>
          <cell r="N807">
            <v>413462500</v>
          </cell>
          <cell r="O807" t="str">
            <v>Cr</v>
          </cell>
          <cell r="P807">
            <v>-151282875</v>
          </cell>
        </row>
        <row r="808">
          <cell r="H808" t="str">
            <v>Advance Scholarship-tuition Fees</v>
          </cell>
          <cell r="I808" t="str">
            <v>Dr</v>
          </cell>
          <cell r="J808">
            <v>23077762.5</v>
          </cell>
          <cell r="K808">
            <v>23077762.5</v>
          </cell>
          <cell r="L808">
            <v>0</v>
          </cell>
          <cell r="M808">
            <v>47344062.5</v>
          </cell>
          <cell r="N808">
            <v>52203137</v>
          </cell>
          <cell r="O808" t="str">
            <v>Dr</v>
          </cell>
          <cell r="P808">
            <v>18218688</v>
          </cell>
        </row>
        <row r="809">
          <cell r="H809" t="str">
            <v>Advance Scholarship-hostel Fees</v>
          </cell>
          <cell r="I809" t="str">
            <v/>
          </cell>
          <cell r="J809">
            <v>0</v>
          </cell>
          <cell r="K809">
            <v>0</v>
          </cell>
          <cell r="L809">
            <v>0</v>
          </cell>
          <cell r="M809">
            <v>3075900</v>
          </cell>
          <cell r="N809">
            <v>2200031.5</v>
          </cell>
          <cell r="O809" t="str">
            <v>Dr</v>
          </cell>
          <cell r="P809">
            <v>875868.5</v>
          </cell>
        </row>
        <row r="810">
          <cell r="H810" t="str">
            <v>Advance Registration Fees</v>
          </cell>
          <cell r="I810" t="str">
            <v/>
          </cell>
          <cell r="J810">
            <v>0</v>
          </cell>
          <cell r="K810">
            <v>0</v>
          </cell>
          <cell r="L810">
            <v>0</v>
          </cell>
          <cell r="M810">
            <v>5000</v>
          </cell>
          <cell r="N810">
            <v>5000</v>
          </cell>
          <cell r="P810">
            <v>0</v>
          </cell>
        </row>
        <row r="811">
          <cell r="H811" t="str">
            <v>Medical Charges (advance)</v>
          </cell>
          <cell r="I811" t="str">
            <v>Cr</v>
          </cell>
          <cell r="J811">
            <v>27500</v>
          </cell>
          <cell r="K811">
            <v>0</v>
          </cell>
          <cell r="L811">
            <v>27500</v>
          </cell>
          <cell r="M811">
            <v>0</v>
          </cell>
          <cell r="N811">
            <v>0</v>
          </cell>
          <cell r="O811" t="str">
            <v>Cr</v>
          </cell>
          <cell r="P811">
            <v>-27500</v>
          </cell>
        </row>
        <row r="812">
          <cell r="H812" t="str">
            <v>Food And Loundry Charges (advance)</v>
          </cell>
          <cell r="I812" t="str">
            <v/>
          </cell>
          <cell r="J812">
            <v>0</v>
          </cell>
          <cell r="K812">
            <v>0</v>
          </cell>
          <cell r="L812">
            <v>0</v>
          </cell>
          <cell r="M812">
            <v>4383950</v>
          </cell>
          <cell r="N812">
            <v>7256340</v>
          </cell>
          <cell r="O812" t="str">
            <v>Cr</v>
          </cell>
          <cell r="P812">
            <v>-2872390</v>
          </cell>
        </row>
        <row r="813">
          <cell r="H813" t="str">
            <v>Advance Amcat Fee</v>
          </cell>
          <cell r="I813" t="str">
            <v>Cr</v>
          </cell>
          <cell r="J813">
            <v>284050</v>
          </cell>
          <cell r="K813">
            <v>0</v>
          </cell>
          <cell r="L813">
            <v>284050</v>
          </cell>
          <cell r="M813">
            <v>284050</v>
          </cell>
          <cell r="N813">
            <v>265453</v>
          </cell>
          <cell r="O813" t="str">
            <v>Cr</v>
          </cell>
          <cell r="P813">
            <v>-265453</v>
          </cell>
        </row>
        <row r="814">
          <cell r="H814" t="str">
            <v>Ac Room Charges (advance)</v>
          </cell>
          <cell r="I814" t="str">
            <v/>
          </cell>
          <cell r="J814">
            <v>0</v>
          </cell>
          <cell r="K814">
            <v>0</v>
          </cell>
          <cell r="L814">
            <v>0</v>
          </cell>
          <cell r="M814">
            <v>434125</v>
          </cell>
          <cell r="N814">
            <v>684042</v>
          </cell>
          <cell r="O814" t="str">
            <v>Cr</v>
          </cell>
          <cell r="P814">
            <v>-249917</v>
          </cell>
        </row>
        <row r="815">
          <cell r="H815" t="str">
            <v>Esic Payable</v>
          </cell>
          <cell r="I815" t="str">
            <v>Cr</v>
          </cell>
          <cell r="J815">
            <v>4485</v>
          </cell>
          <cell r="K815">
            <v>0</v>
          </cell>
          <cell r="L815">
            <v>4485</v>
          </cell>
          <cell r="M815">
            <v>54370</v>
          </cell>
          <cell r="N815">
            <v>54025</v>
          </cell>
          <cell r="O815" t="str">
            <v>Cr</v>
          </cell>
          <cell r="P815">
            <v>-4140</v>
          </cell>
        </row>
        <row r="816">
          <cell r="H816" t="str">
            <v>Epf &amp; Pf Payable</v>
          </cell>
          <cell r="I816" t="str">
            <v>Cr</v>
          </cell>
          <cell r="J816">
            <v>896419</v>
          </cell>
          <cell r="K816">
            <v>0</v>
          </cell>
          <cell r="L816">
            <v>896419</v>
          </cell>
          <cell r="M816">
            <v>12370572</v>
          </cell>
          <cell r="N816">
            <v>13360410</v>
          </cell>
          <cell r="O816" t="str">
            <v>Cr</v>
          </cell>
          <cell r="P816">
            <v>-1886257</v>
          </cell>
        </row>
        <row r="817">
          <cell r="H817" t="str">
            <v>Bmu Employees Gratuity Trust</v>
          </cell>
          <cell r="I817" t="str">
            <v/>
          </cell>
          <cell r="J817">
            <v>0</v>
          </cell>
          <cell r="K817">
            <v>0</v>
          </cell>
          <cell r="L817">
            <v>0</v>
          </cell>
          <cell r="M817">
            <v>3574789</v>
          </cell>
          <cell r="N817">
            <v>3574789</v>
          </cell>
          <cell r="P817">
            <v>0</v>
          </cell>
        </row>
        <row r="818">
          <cell r="H818" t="str">
            <v>Provision For Expenses</v>
          </cell>
          <cell r="I818" t="str">
            <v>Cr</v>
          </cell>
          <cell r="J818">
            <v>3030593</v>
          </cell>
          <cell r="K818">
            <v>0</v>
          </cell>
          <cell r="L818">
            <v>3030593</v>
          </cell>
          <cell r="M818">
            <v>166100912</v>
          </cell>
          <cell r="N818">
            <v>165280706</v>
          </cell>
          <cell r="O818" t="str">
            <v>Cr</v>
          </cell>
          <cell r="P818">
            <v>-2210387</v>
          </cell>
        </row>
        <row r="819">
          <cell r="H819" t="str">
            <v>Security Deposit  Recd  (buddha Beauty Point)</v>
          </cell>
          <cell r="I819" t="str">
            <v>Cr</v>
          </cell>
          <cell r="J819">
            <v>12000</v>
          </cell>
          <cell r="K819">
            <v>0</v>
          </cell>
          <cell r="L819">
            <v>12000</v>
          </cell>
          <cell r="M819">
            <v>0</v>
          </cell>
          <cell r="N819">
            <v>0</v>
          </cell>
          <cell r="O819" t="str">
            <v>Cr</v>
          </cell>
          <cell r="P819">
            <v>-12000</v>
          </cell>
        </row>
        <row r="820">
          <cell r="H820" t="str">
            <v>Security Book Fees</v>
          </cell>
          <cell r="I820" t="str">
            <v>Cr</v>
          </cell>
          <cell r="J820">
            <v>921000</v>
          </cell>
          <cell r="K820">
            <v>0</v>
          </cell>
          <cell r="L820">
            <v>921000</v>
          </cell>
          <cell r="M820">
            <v>1039500</v>
          </cell>
          <cell r="N820">
            <v>1585000</v>
          </cell>
          <cell r="O820" t="str">
            <v>Cr</v>
          </cell>
          <cell r="P820">
            <v>-1466500</v>
          </cell>
        </row>
        <row r="821">
          <cell r="H821" t="str">
            <v>Security Deposit Books Hero Mba 2019</v>
          </cell>
          <cell r="I821" t="str">
            <v>Cr</v>
          </cell>
          <cell r="J821">
            <v>52500</v>
          </cell>
          <cell r="K821">
            <v>0</v>
          </cell>
          <cell r="L821">
            <v>52500</v>
          </cell>
          <cell r="M821">
            <v>0</v>
          </cell>
          <cell r="N821">
            <v>0</v>
          </cell>
          <cell r="O821" t="str">
            <v>Cr</v>
          </cell>
          <cell r="P821">
            <v>-52500</v>
          </cell>
        </row>
        <row r="822">
          <cell r="H822" t="str">
            <v>Student Security Deposit Refundable</v>
          </cell>
          <cell r="I822" t="str">
            <v>Cr</v>
          </cell>
          <cell r="J822">
            <v>30475000</v>
          </cell>
          <cell r="K822">
            <v>0</v>
          </cell>
          <cell r="L822">
            <v>30475000</v>
          </cell>
          <cell r="M822">
            <v>16292198</v>
          </cell>
          <cell r="N822">
            <v>17767198</v>
          </cell>
          <cell r="O822" t="str">
            <v>Cr</v>
          </cell>
          <cell r="P822">
            <v>-31950000</v>
          </cell>
        </row>
        <row r="823">
          <cell r="H823" t="str">
            <v>Student Security Deposit - Unclaimed</v>
          </cell>
          <cell r="I823" t="str">
            <v>Cr</v>
          </cell>
          <cell r="J823">
            <v>250000</v>
          </cell>
          <cell r="K823">
            <v>0</v>
          </cell>
          <cell r="L823">
            <v>250000</v>
          </cell>
          <cell r="M823">
            <v>250000</v>
          </cell>
          <cell r="N823">
            <v>0</v>
          </cell>
          <cell r="P823">
            <v>0</v>
          </cell>
        </row>
        <row r="824">
          <cell r="H824" t="str">
            <v>Student Security Deposit- Mba Hero Prog.</v>
          </cell>
          <cell r="I824" t="str">
            <v>Cr</v>
          </cell>
          <cell r="J824">
            <v>1275000</v>
          </cell>
          <cell r="K824">
            <v>0</v>
          </cell>
          <cell r="L824">
            <v>1275000</v>
          </cell>
          <cell r="M824">
            <v>400000</v>
          </cell>
          <cell r="N824">
            <v>450000</v>
          </cell>
          <cell r="O824" t="str">
            <v>Cr</v>
          </cell>
          <cell r="P824">
            <v>-1325000</v>
          </cell>
        </row>
        <row r="825">
          <cell r="H825" t="str">
            <v>Fund For Dye Water Remediation- Project Serb Crg/2020/006144</v>
          </cell>
          <cell r="I825" t="str">
            <v/>
          </cell>
          <cell r="J825">
            <v>0</v>
          </cell>
          <cell r="K825">
            <v>0</v>
          </cell>
          <cell r="L825">
            <v>0</v>
          </cell>
          <cell r="M825">
            <v>134520</v>
          </cell>
          <cell r="N825">
            <v>148662</v>
          </cell>
          <cell r="O825" t="str">
            <v>Cr</v>
          </cell>
          <cell r="P825">
            <v>-14142</v>
          </cell>
        </row>
        <row r="826">
          <cell r="H826" t="str">
            <v>Fund For Csir-national Physical Laboratory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652856</v>
          </cell>
          <cell r="O826" t="str">
            <v>Cr</v>
          </cell>
          <cell r="P826">
            <v>-652856</v>
          </cell>
        </row>
        <row r="827">
          <cell r="H827" t="str">
            <v>Development Of Smart Materials For Transparent Neuromorphic Electronics (crg/2021/001l36)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970901</v>
          </cell>
          <cell r="O827" t="str">
            <v>Cr</v>
          </cell>
          <cell r="P827">
            <v>-970901</v>
          </cell>
        </row>
        <row r="828">
          <cell r="H828" t="str">
            <v>Fund For Low Energy Ion-beam-induced Tailoring Of Magnetic Properties Of Thin Films And Multilayers (crg/2021/002407)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2279760</v>
          </cell>
          <cell r="O828" t="str">
            <v>Cr</v>
          </cell>
          <cell r="P828">
            <v>-2279760</v>
          </cell>
        </row>
        <row r="829">
          <cell r="H829" t="str">
            <v>Consultancy Project-bmu/cp/soet/2020-21-003</v>
          </cell>
          <cell r="I829" t="str">
            <v>Cr</v>
          </cell>
          <cell r="J829">
            <v>21000</v>
          </cell>
          <cell r="K829">
            <v>0</v>
          </cell>
          <cell r="L829">
            <v>21000</v>
          </cell>
          <cell r="M829">
            <v>0</v>
          </cell>
          <cell r="N829">
            <v>0</v>
          </cell>
          <cell r="O829" t="str">
            <v>Cr</v>
          </cell>
          <cell r="P829">
            <v>-21000</v>
          </cell>
        </row>
        <row r="830">
          <cell r="H830" t="str">
            <v>Fund For Mathematical Research Impact Centric Support (matrics)</v>
          </cell>
          <cell r="I830" t="str">
            <v>Cr</v>
          </cell>
          <cell r="J830">
            <v>24326</v>
          </cell>
          <cell r="K830">
            <v>0</v>
          </cell>
          <cell r="L830">
            <v>24326</v>
          </cell>
          <cell r="M830">
            <v>200346</v>
          </cell>
          <cell r="N830">
            <v>223960</v>
          </cell>
          <cell r="O830" t="str">
            <v>Cr</v>
          </cell>
          <cell r="P830">
            <v>-47940</v>
          </cell>
        </row>
        <row r="831">
          <cell r="H831" t="str">
            <v>Science &amp; Engineering Research Board ( Serb)</v>
          </cell>
          <cell r="I831" t="str">
            <v>Cr</v>
          </cell>
          <cell r="J831">
            <v>129000</v>
          </cell>
          <cell r="K831">
            <v>0</v>
          </cell>
          <cell r="L831">
            <v>129000</v>
          </cell>
          <cell r="M831">
            <v>4062420</v>
          </cell>
          <cell r="N831">
            <v>3933420</v>
          </cell>
          <cell r="O831" t="str">
            <v>Cr</v>
          </cell>
          <cell r="P831">
            <v>0</v>
          </cell>
        </row>
        <row r="832">
          <cell r="H832" t="str">
            <v>Fund For Science&amp; Engineering Research (serb) Dst 2</v>
          </cell>
          <cell r="I832" t="str">
            <v>Cr</v>
          </cell>
          <cell r="J832">
            <v>305160</v>
          </cell>
          <cell r="K832">
            <v>0</v>
          </cell>
          <cell r="L832">
            <v>305160</v>
          </cell>
          <cell r="M832">
            <v>305160</v>
          </cell>
          <cell r="N832">
            <v>0</v>
          </cell>
          <cell r="P832">
            <v>0</v>
          </cell>
        </row>
        <row r="833">
          <cell r="H833" t="str">
            <v>Fund For Science&amp; Engineering Research (serb) Dst 1</v>
          </cell>
          <cell r="I833" t="str">
            <v/>
          </cell>
          <cell r="J833">
            <v>0</v>
          </cell>
          <cell r="K833">
            <v>0</v>
          </cell>
          <cell r="L833">
            <v>0</v>
          </cell>
          <cell r="M833">
            <v>3056</v>
          </cell>
          <cell r="N833">
            <v>3056</v>
          </cell>
          <cell r="P833">
            <v>0</v>
          </cell>
        </row>
        <row r="834">
          <cell r="H834" t="str">
            <v>Centre For Operational Excellence</v>
          </cell>
          <cell r="I834" t="str">
            <v>Dr</v>
          </cell>
          <cell r="J834">
            <v>6525</v>
          </cell>
          <cell r="K834">
            <v>6525</v>
          </cell>
          <cell r="L834">
            <v>0</v>
          </cell>
          <cell r="M834">
            <v>0</v>
          </cell>
          <cell r="N834">
            <v>0</v>
          </cell>
          <cell r="O834" t="str">
            <v>Dr</v>
          </cell>
          <cell r="P834">
            <v>6525</v>
          </cell>
        </row>
        <row r="835">
          <cell r="H835" t="str">
            <v>Distressed Policy Fund</v>
          </cell>
          <cell r="I835" t="str">
            <v>Cr</v>
          </cell>
          <cell r="J835">
            <v>1552507</v>
          </cell>
          <cell r="K835">
            <v>0</v>
          </cell>
          <cell r="L835">
            <v>1552507</v>
          </cell>
          <cell r="M835">
            <v>200000</v>
          </cell>
          <cell r="N835">
            <v>323321</v>
          </cell>
          <cell r="O835" t="str">
            <v>Cr</v>
          </cell>
          <cell r="P835">
            <v>-1675828</v>
          </cell>
        </row>
        <row r="836">
          <cell r="H836" t="str">
            <v>Bml Educorp</v>
          </cell>
          <cell r="I836" t="str">
            <v>Cr</v>
          </cell>
          <cell r="J836">
            <v>836408518.69000006</v>
          </cell>
          <cell r="K836">
            <v>0</v>
          </cell>
          <cell r="L836">
            <v>836408518.69000006</v>
          </cell>
          <cell r="M836">
            <v>2865583</v>
          </cell>
          <cell r="N836">
            <v>1081135</v>
          </cell>
          <cell r="O836" t="str">
            <v>Cr</v>
          </cell>
          <cell r="P836">
            <v>-834624070.69000006</v>
          </cell>
        </row>
        <row r="837">
          <cell r="H837" t="str">
            <v>Avs Enterprises</v>
          </cell>
          <cell r="I837" t="str">
            <v/>
          </cell>
          <cell r="J837">
            <v>0</v>
          </cell>
          <cell r="K837">
            <v>0</v>
          </cell>
          <cell r="L837">
            <v>0</v>
          </cell>
          <cell r="M837">
            <v>5000</v>
          </cell>
          <cell r="N837">
            <v>0</v>
          </cell>
          <cell r="O837" t="str">
            <v>Dr</v>
          </cell>
          <cell r="P837">
            <v>5000</v>
          </cell>
        </row>
        <row r="838">
          <cell r="H838" t="str">
            <v>Food Heaven Restaurant</v>
          </cell>
          <cell r="I838" t="str">
            <v/>
          </cell>
          <cell r="J838">
            <v>0</v>
          </cell>
          <cell r="K838">
            <v>0</v>
          </cell>
          <cell r="L838">
            <v>0</v>
          </cell>
          <cell r="M838">
            <v>15000</v>
          </cell>
          <cell r="N838">
            <v>0</v>
          </cell>
          <cell r="O838" t="str">
            <v>Dr</v>
          </cell>
          <cell r="P838">
            <v>15000</v>
          </cell>
        </row>
        <row r="839">
          <cell r="H839" t="str">
            <v>Aryanit Enterprises</v>
          </cell>
          <cell r="I839" t="str">
            <v/>
          </cell>
          <cell r="J839">
            <v>0</v>
          </cell>
          <cell r="K839">
            <v>0</v>
          </cell>
          <cell r="L839">
            <v>0</v>
          </cell>
          <cell r="M839">
            <v>8717</v>
          </cell>
          <cell r="N839">
            <v>20425</v>
          </cell>
          <cell r="O839" t="str">
            <v>Cr</v>
          </cell>
          <cell r="P839">
            <v>-11708</v>
          </cell>
        </row>
        <row r="840">
          <cell r="H840" t="str">
            <v>Hero Motocorp Ltd-haryana</v>
          </cell>
          <cell r="I840" t="str">
            <v/>
          </cell>
          <cell r="J840">
            <v>0</v>
          </cell>
          <cell r="K840">
            <v>0</v>
          </cell>
          <cell r="L840">
            <v>0</v>
          </cell>
          <cell r="M840">
            <v>8260000</v>
          </cell>
          <cell r="N840">
            <v>8260000</v>
          </cell>
          <cell r="P840">
            <v>0</v>
          </cell>
        </row>
        <row r="841">
          <cell r="H841" t="str">
            <v>Blockbit Technologies Pvt. Ltd.</v>
          </cell>
          <cell r="I841" t="str">
            <v/>
          </cell>
          <cell r="J841">
            <v>0</v>
          </cell>
          <cell r="K841">
            <v>0</v>
          </cell>
          <cell r="L841">
            <v>0</v>
          </cell>
          <cell r="M841">
            <v>100000</v>
          </cell>
          <cell r="N841">
            <v>100000</v>
          </cell>
          <cell r="P841">
            <v>0</v>
          </cell>
        </row>
        <row r="842">
          <cell r="H842" t="str">
            <v>Goldie Gabrani-dr</v>
          </cell>
          <cell r="I842" t="str">
            <v/>
          </cell>
          <cell r="J842">
            <v>0</v>
          </cell>
          <cell r="K842">
            <v>0</v>
          </cell>
          <cell r="L842">
            <v>0</v>
          </cell>
          <cell r="M842">
            <v>1424</v>
          </cell>
          <cell r="N842">
            <v>1424</v>
          </cell>
          <cell r="P842">
            <v>0</v>
          </cell>
        </row>
        <row r="843">
          <cell r="H843" t="str">
            <v>Biswatosh Saha</v>
          </cell>
          <cell r="I843" t="str">
            <v/>
          </cell>
          <cell r="J843">
            <v>0</v>
          </cell>
          <cell r="K843">
            <v>0</v>
          </cell>
          <cell r="L843">
            <v>0</v>
          </cell>
          <cell r="M843">
            <v>6500</v>
          </cell>
          <cell r="N843">
            <v>6500</v>
          </cell>
          <cell r="P843">
            <v>0</v>
          </cell>
        </row>
        <row r="844">
          <cell r="H844" t="str">
            <v>Diego Hernan Varon Rojas</v>
          </cell>
          <cell r="I844" t="str">
            <v/>
          </cell>
          <cell r="J844">
            <v>0</v>
          </cell>
          <cell r="K844">
            <v>0</v>
          </cell>
          <cell r="L844">
            <v>0</v>
          </cell>
          <cell r="M844">
            <v>6500</v>
          </cell>
          <cell r="N844">
            <v>6500</v>
          </cell>
          <cell r="P844">
            <v>0</v>
          </cell>
        </row>
        <row r="845">
          <cell r="H845" t="str">
            <v>Julie Journot</v>
          </cell>
          <cell r="I845" t="str">
            <v/>
          </cell>
          <cell r="J845">
            <v>0</v>
          </cell>
          <cell r="K845">
            <v>0</v>
          </cell>
          <cell r="L845">
            <v>0</v>
          </cell>
          <cell r="M845">
            <v>7210</v>
          </cell>
          <cell r="N845">
            <v>7210</v>
          </cell>
          <cell r="P845">
            <v>0</v>
          </cell>
        </row>
        <row r="846">
          <cell r="H846" t="str">
            <v>Dr Guy Huber</v>
          </cell>
          <cell r="I846" t="str">
            <v/>
          </cell>
          <cell r="J846">
            <v>0</v>
          </cell>
          <cell r="K846">
            <v>0</v>
          </cell>
          <cell r="L846">
            <v>0</v>
          </cell>
          <cell r="M846">
            <v>7210</v>
          </cell>
          <cell r="N846">
            <v>7210</v>
          </cell>
          <cell r="P846">
            <v>0</v>
          </cell>
        </row>
        <row r="847">
          <cell r="H847" t="str">
            <v>Sarouche Razi</v>
          </cell>
          <cell r="I847" t="str">
            <v/>
          </cell>
          <cell r="J847">
            <v>0</v>
          </cell>
          <cell r="K847">
            <v>0</v>
          </cell>
          <cell r="L847">
            <v>0</v>
          </cell>
          <cell r="M847">
            <v>7210</v>
          </cell>
          <cell r="N847">
            <v>7210</v>
          </cell>
          <cell r="P847">
            <v>0</v>
          </cell>
        </row>
        <row r="848">
          <cell r="H848" t="str">
            <v>Ramya Venkateswaran</v>
          </cell>
          <cell r="I848" t="str">
            <v/>
          </cell>
          <cell r="J848">
            <v>0</v>
          </cell>
          <cell r="K848">
            <v>0</v>
          </cell>
          <cell r="L848">
            <v>0</v>
          </cell>
          <cell r="M848">
            <v>6500</v>
          </cell>
          <cell r="N848">
            <v>6500</v>
          </cell>
          <cell r="P848">
            <v>0</v>
          </cell>
        </row>
        <row r="849">
          <cell r="H849" t="str">
            <v>Hari Bapuji</v>
          </cell>
          <cell r="I849" t="str">
            <v/>
          </cell>
          <cell r="J849">
            <v>0</v>
          </cell>
          <cell r="K849">
            <v>0</v>
          </cell>
          <cell r="L849">
            <v>0</v>
          </cell>
          <cell r="M849">
            <v>7210</v>
          </cell>
          <cell r="N849">
            <v>7210</v>
          </cell>
          <cell r="P849">
            <v>0</v>
          </cell>
        </row>
        <row r="850">
          <cell r="H850" t="str">
            <v>Donald Hislop</v>
          </cell>
          <cell r="I850" t="str">
            <v/>
          </cell>
          <cell r="J850">
            <v>0</v>
          </cell>
          <cell r="K850">
            <v>0</v>
          </cell>
          <cell r="L850">
            <v>0</v>
          </cell>
          <cell r="M850">
            <v>7210</v>
          </cell>
          <cell r="N850">
            <v>7210</v>
          </cell>
          <cell r="P850">
            <v>0</v>
          </cell>
        </row>
        <row r="851">
          <cell r="H851" t="str">
            <v>Dorian Woods</v>
          </cell>
          <cell r="I851" t="str">
            <v/>
          </cell>
          <cell r="J851">
            <v>0</v>
          </cell>
          <cell r="K851">
            <v>0</v>
          </cell>
          <cell r="L851">
            <v>0</v>
          </cell>
          <cell r="M851">
            <v>7210</v>
          </cell>
          <cell r="N851">
            <v>7210</v>
          </cell>
          <cell r="P851">
            <v>0</v>
          </cell>
        </row>
        <row r="852">
          <cell r="H852" t="str">
            <v>Ximena Giraldo Villano</v>
          </cell>
          <cell r="I852" t="str">
            <v/>
          </cell>
          <cell r="J852">
            <v>0</v>
          </cell>
          <cell r="K852">
            <v>0</v>
          </cell>
          <cell r="L852">
            <v>0</v>
          </cell>
          <cell r="M852">
            <v>7210</v>
          </cell>
          <cell r="N852">
            <v>7210</v>
          </cell>
          <cell r="P852">
            <v>0</v>
          </cell>
        </row>
        <row r="853">
          <cell r="H853" t="str">
            <v>William Rojas Rojas</v>
          </cell>
          <cell r="I853" t="str">
            <v/>
          </cell>
          <cell r="J853">
            <v>0</v>
          </cell>
          <cell r="K853">
            <v>0</v>
          </cell>
          <cell r="L853">
            <v>0</v>
          </cell>
          <cell r="M853">
            <v>7210</v>
          </cell>
          <cell r="N853">
            <v>7210</v>
          </cell>
          <cell r="P853">
            <v>0</v>
          </cell>
        </row>
        <row r="854">
          <cell r="H854" t="str">
            <v>Laure Leglise</v>
          </cell>
          <cell r="I854" t="str">
            <v/>
          </cell>
          <cell r="J854">
            <v>0</v>
          </cell>
          <cell r="K854">
            <v>0</v>
          </cell>
          <cell r="L854">
            <v>0</v>
          </cell>
          <cell r="M854">
            <v>7210</v>
          </cell>
          <cell r="N854">
            <v>7210</v>
          </cell>
          <cell r="P854">
            <v>0</v>
          </cell>
        </row>
        <row r="855">
          <cell r="H855" t="str">
            <v>Daniel King</v>
          </cell>
          <cell r="I855" t="str">
            <v/>
          </cell>
          <cell r="J855">
            <v>0</v>
          </cell>
          <cell r="K855">
            <v>0</v>
          </cell>
          <cell r="L855">
            <v>0</v>
          </cell>
          <cell r="M855">
            <v>7210</v>
          </cell>
          <cell r="N855">
            <v>7210</v>
          </cell>
          <cell r="P855">
            <v>0</v>
          </cell>
        </row>
        <row r="856">
          <cell r="H856" t="str">
            <v>Pauline Shabani</v>
          </cell>
          <cell r="I856" t="str">
            <v/>
          </cell>
          <cell r="J856">
            <v>0</v>
          </cell>
          <cell r="K856">
            <v>0</v>
          </cell>
          <cell r="L856">
            <v>0</v>
          </cell>
          <cell r="M856">
            <v>7210</v>
          </cell>
          <cell r="N856">
            <v>7210</v>
          </cell>
          <cell r="P856">
            <v>0</v>
          </cell>
        </row>
        <row r="857">
          <cell r="H857" t="str">
            <v>Angela Martinez Dy</v>
          </cell>
          <cell r="I857" t="str">
            <v/>
          </cell>
          <cell r="J857">
            <v>0</v>
          </cell>
          <cell r="K857">
            <v>0</v>
          </cell>
          <cell r="L857">
            <v>0</v>
          </cell>
          <cell r="M857">
            <v>7210</v>
          </cell>
          <cell r="N857">
            <v>7210</v>
          </cell>
          <cell r="P857">
            <v>0</v>
          </cell>
        </row>
        <row r="858">
          <cell r="H858" t="str">
            <v>Tim Butcher</v>
          </cell>
          <cell r="I858" t="str">
            <v/>
          </cell>
          <cell r="J858">
            <v>0</v>
          </cell>
          <cell r="K858">
            <v>0</v>
          </cell>
          <cell r="L858">
            <v>0</v>
          </cell>
          <cell r="M858">
            <v>7210</v>
          </cell>
          <cell r="N858">
            <v>7210</v>
          </cell>
          <cell r="P858">
            <v>0</v>
          </cell>
        </row>
        <row r="859">
          <cell r="H859" t="str">
            <v>Felipe Teixeira Genta Maragni</v>
          </cell>
          <cell r="I859" t="str">
            <v/>
          </cell>
          <cell r="J859">
            <v>0</v>
          </cell>
          <cell r="K859">
            <v>0</v>
          </cell>
          <cell r="L859">
            <v>0</v>
          </cell>
          <cell r="M859">
            <v>7210</v>
          </cell>
          <cell r="N859">
            <v>7210</v>
          </cell>
          <cell r="P859">
            <v>0</v>
          </cell>
        </row>
        <row r="860">
          <cell r="H860" t="str">
            <v>Ana Carolina Rodrigues</v>
          </cell>
          <cell r="I860" t="str">
            <v/>
          </cell>
          <cell r="J860">
            <v>0</v>
          </cell>
          <cell r="K860">
            <v>0</v>
          </cell>
          <cell r="L860">
            <v>0</v>
          </cell>
          <cell r="M860">
            <v>7210</v>
          </cell>
          <cell r="N860">
            <v>7210</v>
          </cell>
          <cell r="P860">
            <v>0</v>
          </cell>
        </row>
        <row r="861">
          <cell r="H861" t="str">
            <v>Arindam Das</v>
          </cell>
          <cell r="I861" t="str">
            <v/>
          </cell>
          <cell r="J861">
            <v>0</v>
          </cell>
          <cell r="K861">
            <v>0</v>
          </cell>
          <cell r="L861">
            <v>0</v>
          </cell>
          <cell r="M861">
            <v>6500</v>
          </cell>
          <cell r="N861">
            <v>6500</v>
          </cell>
          <cell r="P861">
            <v>0</v>
          </cell>
        </row>
        <row r="862">
          <cell r="H862" t="str">
            <v>Paulo R Z Abdala</v>
          </cell>
          <cell r="I862" t="str">
            <v/>
          </cell>
          <cell r="J862">
            <v>0</v>
          </cell>
          <cell r="K862">
            <v>0</v>
          </cell>
          <cell r="L862">
            <v>0</v>
          </cell>
          <cell r="M862">
            <v>7210</v>
          </cell>
          <cell r="N862">
            <v>7210</v>
          </cell>
          <cell r="P862">
            <v>0</v>
          </cell>
        </row>
        <row r="863">
          <cell r="H863" t="str">
            <v>Laura Kangas</v>
          </cell>
          <cell r="I863" t="str">
            <v/>
          </cell>
          <cell r="J863">
            <v>0</v>
          </cell>
          <cell r="K863">
            <v>0</v>
          </cell>
          <cell r="L863">
            <v>0</v>
          </cell>
          <cell r="M863">
            <v>7210</v>
          </cell>
          <cell r="N863">
            <v>7210</v>
          </cell>
          <cell r="P863">
            <v>0</v>
          </cell>
        </row>
        <row r="864">
          <cell r="H864" t="str">
            <v>Sanna Laulainen</v>
          </cell>
          <cell r="I864" t="str">
            <v/>
          </cell>
          <cell r="J864">
            <v>0</v>
          </cell>
          <cell r="K864">
            <v>0</v>
          </cell>
          <cell r="L864">
            <v>0</v>
          </cell>
          <cell r="M864">
            <v>7210</v>
          </cell>
          <cell r="N864">
            <v>7210</v>
          </cell>
          <cell r="P864">
            <v>0</v>
          </cell>
        </row>
        <row r="865">
          <cell r="H865" t="str">
            <v>Rajeshwari C</v>
          </cell>
          <cell r="I865" t="str">
            <v/>
          </cell>
          <cell r="J865">
            <v>0</v>
          </cell>
          <cell r="K865">
            <v>0</v>
          </cell>
          <cell r="L865">
            <v>0</v>
          </cell>
          <cell r="M865">
            <v>7210</v>
          </cell>
          <cell r="N865">
            <v>7210</v>
          </cell>
          <cell r="P865">
            <v>0</v>
          </cell>
        </row>
        <row r="866">
          <cell r="H866" t="str">
            <v>Sari Hirvi</v>
          </cell>
          <cell r="I866" t="str">
            <v/>
          </cell>
          <cell r="J866">
            <v>0</v>
          </cell>
          <cell r="K866">
            <v>0</v>
          </cell>
          <cell r="L866">
            <v>0</v>
          </cell>
          <cell r="M866">
            <v>7210</v>
          </cell>
          <cell r="N866">
            <v>7210</v>
          </cell>
          <cell r="P866">
            <v>0</v>
          </cell>
        </row>
        <row r="867">
          <cell r="H867" t="str">
            <v>Louise Suckley</v>
          </cell>
          <cell r="I867" t="str">
            <v/>
          </cell>
          <cell r="J867">
            <v>0</v>
          </cell>
          <cell r="K867">
            <v>0</v>
          </cell>
          <cell r="L867">
            <v>0</v>
          </cell>
          <cell r="M867">
            <v>7210</v>
          </cell>
          <cell r="N867">
            <v>7210</v>
          </cell>
          <cell r="P867">
            <v>0</v>
          </cell>
        </row>
        <row r="868">
          <cell r="H868" t="str">
            <v>Susana Garcia Jimenez</v>
          </cell>
          <cell r="I868" t="str">
            <v/>
          </cell>
          <cell r="J868">
            <v>0</v>
          </cell>
          <cell r="K868">
            <v>0</v>
          </cell>
          <cell r="L868">
            <v>0</v>
          </cell>
          <cell r="M868">
            <v>7210</v>
          </cell>
          <cell r="N868">
            <v>7210</v>
          </cell>
          <cell r="P868">
            <v>0</v>
          </cell>
        </row>
        <row r="869">
          <cell r="H869" t="str">
            <v>Carlos Juan Nunez Rodriguez</v>
          </cell>
          <cell r="I869" t="str">
            <v/>
          </cell>
          <cell r="J869">
            <v>0</v>
          </cell>
          <cell r="K869">
            <v>0</v>
          </cell>
          <cell r="L869">
            <v>0</v>
          </cell>
          <cell r="M869">
            <v>7210</v>
          </cell>
          <cell r="N869">
            <v>7210</v>
          </cell>
          <cell r="P869">
            <v>0</v>
          </cell>
        </row>
        <row r="870">
          <cell r="H870" t="str">
            <v>Rafael Kruter Flres</v>
          </cell>
          <cell r="I870" t="str">
            <v/>
          </cell>
          <cell r="J870">
            <v>0</v>
          </cell>
          <cell r="K870">
            <v>0</v>
          </cell>
          <cell r="L870">
            <v>0</v>
          </cell>
          <cell r="M870">
            <v>6873.3</v>
          </cell>
          <cell r="N870">
            <v>6873.3</v>
          </cell>
          <cell r="P870">
            <v>0</v>
          </cell>
        </row>
        <row r="871">
          <cell r="H871" t="str">
            <v>Spoleczna Akademia Nauk</v>
          </cell>
          <cell r="I871" t="str">
            <v/>
          </cell>
          <cell r="J871">
            <v>0</v>
          </cell>
          <cell r="K871">
            <v>0</v>
          </cell>
          <cell r="L871">
            <v>0</v>
          </cell>
          <cell r="M871">
            <v>6892.2</v>
          </cell>
          <cell r="N871">
            <v>6892.2</v>
          </cell>
          <cell r="P871">
            <v>0</v>
          </cell>
        </row>
        <row r="872">
          <cell r="H872" t="str">
            <v>Alexandre Faria</v>
          </cell>
          <cell r="I872" t="str">
            <v/>
          </cell>
          <cell r="J872">
            <v>0</v>
          </cell>
          <cell r="K872">
            <v>0</v>
          </cell>
          <cell r="L872">
            <v>0</v>
          </cell>
          <cell r="M872">
            <v>6904.1</v>
          </cell>
          <cell r="N872">
            <v>6904.1</v>
          </cell>
          <cell r="P872">
            <v>0</v>
          </cell>
        </row>
        <row r="873">
          <cell r="H873" t="str">
            <v>Anuja Pradhan</v>
          </cell>
          <cell r="I873" t="str">
            <v/>
          </cell>
          <cell r="J873">
            <v>0</v>
          </cell>
          <cell r="K873">
            <v>0</v>
          </cell>
          <cell r="L873">
            <v>0</v>
          </cell>
          <cell r="M873">
            <v>7210</v>
          </cell>
          <cell r="N873">
            <v>7210</v>
          </cell>
          <cell r="P873">
            <v>0</v>
          </cell>
        </row>
        <row r="874">
          <cell r="H874" t="str">
            <v>Emily Cook-lundgren</v>
          </cell>
          <cell r="I874" t="str">
            <v/>
          </cell>
          <cell r="J874">
            <v>0</v>
          </cell>
          <cell r="K874">
            <v>0</v>
          </cell>
          <cell r="L874">
            <v>0</v>
          </cell>
          <cell r="M874">
            <v>7210</v>
          </cell>
          <cell r="N874">
            <v>7210</v>
          </cell>
          <cell r="P874">
            <v>0</v>
          </cell>
        </row>
        <row r="875">
          <cell r="H875" t="str">
            <v>Laura Reeves</v>
          </cell>
          <cell r="I875" t="str">
            <v/>
          </cell>
          <cell r="J875">
            <v>0</v>
          </cell>
          <cell r="K875">
            <v>0</v>
          </cell>
          <cell r="L875">
            <v>0</v>
          </cell>
          <cell r="M875">
            <v>7210</v>
          </cell>
          <cell r="N875">
            <v>7210</v>
          </cell>
          <cell r="P875">
            <v>0</v>
          </cell>
        </row>
        <row r="876">
          <cell r="H876" t="str">
            <v>Uzair Shah</v>
          </cell>
          <cell r="I876" t="str">
            <v/>
          </cell>
          <cell r="J876">
            <v>0</v>
          </cell>
          <cell r="K876">
            <v>0</v>
          </cell>
          <cell r="L876">
            <v>0</v>
          </cell>
          <cell r="M876">
            <v>7210</v>
          </cell>
          <cell r="N876">
            <v>7210</v>
          </cell>
          <cell r="P876">
            <v>0</v>
          </cell>
        </row>
        <row r="877">
          <cell r="H877" t="str">
            <v>Will Thomas</v>
          </cell>
          <cell r="I877" t="str">
            <v/>
          </cell>
          <cell r="J877">
            <v>0</v>
          </cell>
          <cell r="K877">
            <v>0</v>
          </cell>
          <cell r="L877">
            <v>0</v>
          </cell>
          <cell r="M877">
            <v>7210</v>
          </cell>
          <cell r="N877">
            <v>7210</v>
          </cell>
          <cell r="P877">
            <v>0</v>
          </cell>
        </row>
        <row r="878">
          <cell r="H878" t="str">
            <v>Nina Lunkka</v>
          </cell>
          <cell r="I878" t="str">
            <v/>
          </cell>
          <cell r="J878">
            <v>0</v>
          </cell>
          <cell r="K878">
            <v>0</v>
          </cell>
          <cell r="L878">
            <v>0</v>
          </cell>
          <cell r="M878">
            <v>7210</v>
          </cell>
          <cell r="N878">
            <v>7210</v>
          </cell>
          <cell r="P878">
            <v>0</v>
          </cell>
        </row>
        <row r="879">
          <cell r="H879" t="str">
            <v>Mary A. Vera-colina</v>
          </cell>
          <cell r="I879" t="str">
            <v/>
          </cell>
          <cell r="J879">
            <v>0</v>
          </cell>
          <cell r="K879">
            <v>0</v>
          </cell>
          <cell r="L879">
            <v>0</v>
          </cell>
          <cell r="M879">
            <v>7210</v>
          </cell>
          <cell r="N879">
            <v>7210</v>
          </cell>
          <cell r="P879">
            <v>0</v>
          </cell>
        </row>
        <row r="880">
          <cell r="H880" t="str">
            <v>Maddie Kurchik</v>
          </cell>
          <cell r="I880" t="str">
            <v/>
          </cell>
          <cell r="J880">
            <v>0</v>
          </cell>
          <cell r="K880">
            <v>0</v>
          </cell>
          <cell r="L880">
            <v>0</v>
          </cell>
          <cell r="M880">
            <v>7210</v>
          </cell>
          <cell r="N880">
            <v>7210</v>
          </cell>
          <cell r="P880">
            <v>0</v>
          </cell>
        </row>
        <row r="881">
          <cell r="H881" t="str">
            <v>Janani Murali</v>
          </cell>
          <cell r="I881" t="str">
            <v/>
          </cell>
          <cell r="J881">
            <v>0</v>
          </cell>
          <cell r="K881">
            <v>0</v>
          </cell>
          <cell r="L881">
            <v>0</v>
          </cell>
          <cell r="M881">
            <v>6500</v>
          </cell>
          <cell r="N881">
            <v>6500</v>
          </cell>
          <cell r="P881">
            <v>0</v>
          </cell>
        </row>
        <row r="882">
          <cell r="H882" t="str">
            <v>Ganesh Singh</v>
          </cell>
          <cell r="I882" t="str">
            <v/>
          </cell>
          <cell r="J882">
            <v>0</v>
          </cell>
          <cell r="K882">
            <v>0</v>
          </cell>
          <cell r="L882">
            <v>0</v>
          </cell>
          <cell r="M882">
            <v>6500</v>
          </cell>
          <cell r="N882">
            <v>6500</v>
          </cell>
          <cell r="P882">
            <v>0</v>
          </cell>
        </row>
        <row r="883">
          <cell r="H883" t="str">
            <v>Diego Rene Gonzales Miranda</v>
          </cell>
          <cell r="I883" t="str">
            <v/>
          </cell>
          <cell r="J883">
            <v>0</v>
          </cell>
          <cell r="K883">
            <v>0</v>
          </cell>
          <cell r="L883">
            <v>0</v>
          </cell>
          <cell r="M883">
            <v>7210</v>
          </cell>
          <cell r="N883">
            <v>7210</v>
          </cell>
          <cell r="P883">
            <v>0</v>
          </cell>
        </row>
        <row r="884">
          <cell r="H884" t="str">
            <v>Sally Riad</v>
          </cell>
          <cell r="I884" t="str">
            <v/>
          </cell>
          <cell r="J884">
            <v>0</v>
          </cell>
          <cell r="K884">
            <v>0</v>
          </cell>
          <cell r="L884">
            <v>0</v>
          </cell>
          <cell r="M884">
            <v>7210</v>
          </cell>
          <cell r="N884">
            <v>7210</v>
          </cell>
          <cell r="P884">
            <v>0</v>
          </cell>
        </row>
        <row r="885">
          <cell r="H885" t="str">
            <v>Juan Esteban</v>
          </cell>
          <cell r="I885" t="str">
            <v/>
          </cell>
          <cell r="J885">
            <v>0</v>
          </cell>
          <cell r="K885">
            <v>0</v>
          </cell>
          <cell r="L885">
            <v>0</v>
          </cell>
          <cell r="M885">
            <v>7210</v>
          </cell>
          <cell r="N885">
            <v>7210</v>
          </cell>
          <cell r="P885">
            <v>0</v>
          </cell>
        </row>
        <row r="886">
          <cell r="H886" t="str">
            <v>Susanna</v>
          </cell>
          <cell r="I886" t="str">
            <v/>
          </cell>
          <cell r="J886">
            <v>0</v>
          </cell>
          <cell r="K886">
            <v>0</v>
          </cell>
          <cell r="L886">
            <v>0</v>
          </cell>
          <cell r="M886">
            <v>7210</v>
          </cell>
          <cell r="N886">
            <v>7210</v>
          </cell>
          <cell r="P886">
            <v>0</v>
          </cell>
        </row>
        <row r="887">
          <cell r="H887" t="str">
            <v>Tom Vine</v>
          </cell>
          <cell r="I887" t="str">
            <v/>
          </cell>
          <cell r="J887">
            <v>0</v>
          </cell>
          <cell r="K887">
            <v>0</v>
          </cell>
          <cell r="L887">
            <v>0</v>
          </cell>
          <cell r="M887">
            <v>7210</v>
          </cell>
          <cell r="N887">
            <v>7210</v>
          </cell>
          <cell r="P887">
            <v>0</v>
          </cell>
        </row>
        <row r="888">
          <cell r="H888" t="str">
            <v>Kirsi Ilola</v>
          </cell>
          <cell r="I888" t="str">
            <v/>
          </cell>
          <cell r="J888">
            <v>0</v>
          </cell>
          <cell r="K888">
            <v>0</v>
          </cell>
          <cell r="L888">
            <v>0</v>
          </cell>
          <cell r="M888">
            <v>7210</v>
          </cell>
          <cell r="N888">
            <v>7210</v>
          </cell>
          <cell r="P888">
            <v>0</v>
          </cell>
        </row>
        <row r="889">
          <cell r="H889" t="str">
            <v>Simon Parker</v>
          </cell>
          <cell r="I889" t="str">
            <v/>
          </cell>
          <cell r="J889">
            <v>0</v>
          </cell>
          <cell r="K889">
            <v>0</v>
          </cell>
          <cell r="L889">
            <v>0</v>
          </cell>
          <cell r="M889">
            <v>7210</v>
          </cell>
          <cell r="N889">
            <v>7210</v>
          </cell>
          <cell r="P889">
            <v>0</v>
          </cell>
        </row>
        <row r="890">
          <cell r="H890" t="str">
            <v>Jayoung Myung</v>
          </cell>
          <cell r="I890" t="str">
            <v/>
          </cell>
          <cell r="J890">
            <v>0</v>
          </cell>
          <cell r="K890">
            <v>0</v>
          </cell>
          <cell r="L890">
            <v>0</v>
          </cell>
          <cell r="M890">
            <v>7210</v>
          </cell>
          <cell r="N890">
            <v>7210</v>
          </cell>
          <cell r="P890">
            <v>0</v>
          </cell>
        </row>
        <row r="891">
          <cell r="H891" t="str">
            <v>Jennifer Knights</v>
          </cell>
          <cell r="I891" t="str">
            <v/>
          </cell>
          <cell r="J891">
            <v>0</v>
          </cell>
          <cell r="K891">
            <v>0</v>
          </cell>
          <cell r="L891">
            <v>0</v>
          </cell>
          <cell r="M891">
            <v>7210</v>
          </cell>
          <cell r="N891">
            <v>7210</v>
          </cell>
          <cell r="P891">
            <v>0</v>
          </cell>
        </row>
        <row r="892">
          <cell r="H892" t="str">
            <v>Lihini Seneviratne</v>
          </cell>
          <cell r="I892" t="str">
            <v/>
          </cell>
          <cell r="J892">
            <v>0</v>
          </cell>
          <cell r="K892">
            <v>0</v>
          </cell>
          <cell r="L892">
            <v>0</v>
          </cell>
          <cell r="M892">
            <v>7210</v>
          </cell>
          <cell r="N892">
            <v>7210</v>
          </cell>
          <cell r="P892">
            <v>0</v>
          </cell>
        </row>
        <row r="893">
          <cell r="H893" t="str">
            <v>Chathurani Rathnayaka</v>
          </cell>
          <cell r="I893" t="str">
            <v/>
          </cell>
          <cell r="J893">
            <v>0</v>
          </cell>
          <cell r="K893">
            <v>0</v>
          </cell>
          <cell r="L893">
            <v>0</v>
          </cell>
          <cell r="M893">
            <v>7210</v>
          </cell>
          <cell r="N893">
            <v>7210</v>
          </cell>
          <cell r="P893">
            <v>0</v>
          </cell>
        </row>
        <row r="894">
          <cell r="H894" t="str">
            <v>Jose Marcelo Maia Nogueira</v>
          </cell>
          <cell r="I894" t="str">
            <v/>
          </cell>
          <cell r="J894">
            <v>0</v>
          </cell>
          <cell r="K894">
            <v>0</v>
          </cell>
          <cell r="L894">
            <v>0</v>
          </cell>
          <cell r="M894">
            <v>7210</v>
          </cell>
          <cell r="N894">
            <v>7210</v>
          </cell>
          <cell r="P894">
            <v>0</v>
          </cell>
        </row>
        <row r="895">
          <cell r="H895" t="str">
            <v>Shilpi Banerjee</v>
          </cell>
          <cell r="I895" t="str">
            <v/>
          </cell>
          <cell r="J895">
            <v>0</v>
          </cell>
          <cell r="K895">
            <v>0</v>
          </cell>
          <cell r="L895">
            <v>0</v>
          </cell>
          <cell r="M895">
            <v>7210</v>
          </cell>
          <cell r="N895">
            <v>7210</v>
          </cell>
          <cell r="P895">
            <v>0</v>
          </cell>
        </row>
        <row r="896">
          <cell r="H896" t="str">
            <v>Gabriela</v>
          </cell>
          <cell r="I896" t="str">
            <v/>
          </cell>
          <cell r="J896">
            <v>0</v>
          </cell>
          <cell r="K896">
            <v>0</v>
          </cell>
          <cell r="L896">
            <v>0</v>
          </cell>
          <cell r="M896">
            <v>7210</v>
          </cell>
          <cell r="N896">
            <v>7210</v>
          </cell>
          <cell r="P896">
            <v>0</v>
          </cell>
        </row>
        <row r="897">
          <cell r="H897" t="str">
            <v>Isis Miosotis</v>
          </cell>
          <cell r="I897" t="str">
            <v/>
          </cell>
          <cell r="J897">
            <v>0</v>
          </cell>
          <cell r="K897">
            <v>0</v>
          </cell>
          <cell r="L897">
            <v>0</v>
          </cell>
          <cell r="M897">
            <v>7210</v>
          </cell>
          <cell r="N897">
            <v>7210</v>
          </cell>
          <cell r="P897">
            <v>0</v>
          </cell>
        </row>
        <row r="898">
          <cell r="H898" t="str">
            <v>Magdalena Oldziejewska</v>
          </cell>
          <cell r="I898" t="str">
            <v/>
          </cell>
          <cell r="J898">
            <v>0</v>
          </cell>
          <cell r="K898">
            <v>0</v>
          </cell>
          <cell r="L898">
            <v>0</v>
          </cell>
          <cell r="M898">
            <v>7210</v>
          </cell>
          <cell r="N898">
            <v>7210</v>
          </cell>
          <cell r="P898">
            <v>0</v>
          </cell>
        </row>
        <row r="899">
          <cell r="H899" t="str">
            <v>Camilla Quental</v>
          </cell>
          <cell r="I899" t="str">
            <v/>
          </cell>
          <cell r="J899">
            <v>0</v>
          </cell>
          <cell r="K899">
            <v>0</v>
          </cell>
          <cell r="L899">
            <v>0</v>
          </cell>
          <cell r="M899">
            <v>7210</v>
          </cell>
          <cell r="N899">
            <v>7210</v>
          </cell>
          <cell r="P899">
            <v>0</v>
          </cell>
        </row>
        <row r="900">
          <cell r="H900" t="str">
            <v>Ajzen</v>
          </cell>
          <cell r="I900" t="str">
            <v/>
          </cell>
          <cell r="J900">
            <v>0</v>
          </cell>
          <cell r="K900">
            <v>0</v>
          </cell>
          <cell r="L900">
            <v>0</v>
          </cell>
          <cell r="M900">
            <v>7210</v>
          </cell>
          <cell r="N900">
            <v>7210</v>
          </cell>
          <cell r="P900">
            <v>0</v>
          </cell>
        </row>
        <row r="901">
          <cell r="H901" t="str">
            <v>Ritesh Kumar</v>
          </cell>
          <cell r="I901" t="str">
            <v/>
          </cell>
          <cell r="J901">
            <v>0</v>
          </cell>
          <cell r="K901">
            <v>0</v>
          </cell>
          <cell r="L901">
            <v>0</v>
          </cell>
          <cell r="M901">
            <v>6500</v>
          </cell>
          <cell r="N901">
            <v>6500</v>
          </cell>
          <cell r="P901">
            <v>0</v>
          </cell>
        </row>
        <row r="902">
          <cell r="H902" t="str">
            <v>Fernanda Filgueiras Sauerbronn</v>
          </cell>
          <cell r="I902" t="str">
            <v/>
          </cell>
          <cell r="J902">
            <v>0</v>
          </cell>
          <cell r="K902">
            <v>0</v>
          </cell>
          <cell r="L902">
            <v>0</v>
          </cell>
          <cell r="M902">
            <v>32528</v>
          </cell>
          <cell r="N902">
            <v>32528</v>
          </cell>
          <cell r="P902">
            <v>0</v>
          </cell>
        </row>
        <row r="903">
          <cell r="H903" t="str">
            <v>Karin Sardadvar</v>
          </cell>
          <cell r="I903" t="str">
            <v/>
          </cell>
          <cell r="J903">
            <v>0</v>
          </cell>
          <cell r="K903">
            <v>0</v>
          </cell>
          <cell r="L903">
            <v>0</v>
          </cell>
          <cell r="M903">
            <v>7210</v>
          </cell>
          <cell r="N903">
            <v>7210</v>
          </cell>
          <cell r="P903">
            <v>0</v>
          </cell>
        </row>
        <row r="904">
          <cell r="H904" t="str">
            <v>Michal Frenkel</v>
          </cell>
          <cell r="I904" t="str">
            <v/>
          </cell>
          <cell r="J904">
            <v>0</v>
          </cell>
          <cell r="K904">
            <v>0</v>
          </cell>
          <cell r="L904">
            <v>0</v>
          </cell>
          <cell r="M904">
            <v>7210</v>
          </cell>
          <cell r="N904">
            <v>7210</v>
          </cell>
          <cell r="P904">
            <v>0</v>
          </cell>
        </row>
        <row r="905">
          <cell r="H905" t="str">
            <v>Michal Frenkel</v>
          </cell>
          <cell r="I905" t="str">
            <v/>
          </cell>
          <cell r="J905">
            <v>0</v>
          </cell>
          <cell r="K905">
            <v>0</v>
          </cell>
          <cell r="L905">
            <v>0</v>
          </cell>
          <cell r="M905">
            <v>7210</v>
          </cell>
          <cell r="N905">
            <v>7210</v>
          </cell>
          <cell r="P905">
            <v>0</v>
          </cell>
        </row>
        <row r="906">
          <cell r="H906" t="str">
            <v>John Nolan</v>
          </cell>
          <cell r="I906" t="str">
            <v/>
          </cell>
          <cell r="J906">
            <v>0</v>
          </cell>
          <cell r="K906">
            <v>0</v>
          </cell>
          <cell r="L906">
            <v>0</v>
          </cell>
          <cell r="M906">
            <v>7210</v>
          </cell>
          <cell r="N906">
            <v>7210</v>
          </cell>
          <cell r="P906">
            <v>0</v>
          </cell>
        </row>
        <row r="907">
          <cell r="H907" t="str">
            <v>Payal Mukherjee</v>
          </cell>
          <cell r="I907" t="str">
            <v/>
          </cell>
          <cell r="J907">
            <v>0</v>
          </cell>
          <cell r="K907">
            <v>0</v>
          </cell>
          <cell r="L907">
            <v>0</v>
          </cell>
          <cell r="M907">
            <v>6500</v>
          </cell>
          <cell r="N907">
            <v>6500</v>
          </cell>
          <cell r="P907">
            <v>0</v>
          </cell>
        </row>
        <row r="908">
          <cell r="H908" t="str">
            <v>Mignot</v>
          </cell>
          <cell r="I908" t="str">
            <v/>
          </cell>
          <cell r="J908">
            <v>0</v>
          </cell>
          <cell r="K908">
            <v>0</v>
          </cell>
          <cell r="L908">
            <v>0</v>
          </cell>
          <cell r="M908">
            <v>7210</v>
          </cell>
          <cell r="N908">
            <v>7210</v>
          </cell>
          <cell r="P908">
            <v>0</v>
          </cell>
        </row>
        <row r="909">
          <cell r="H909" t="str">
            <v>Thauan Carvalho</v>
          </cell>
          <cell r="I909" t="str">
            <v/>
          </cell>
          <cell r="J909">
            <v>0</v>
          </cell>
          <cell r="K909">
            <v>0</v>
          </cell>
          <cell r="L909">
            <v>0</v>
          </cell>
          <cell r="M909">
            <v>7210</v>
          </cell>
          <cell r="N909">
            <v>7210</v>
          </cell>
          <cell r="P909">
            <v>0</v>
          </cell>
        </row>
        <row r="910">
          <cell r="H910" t="str">
            <v>Guilherme Dornelas Camara</v>
          </cell>
          <cell r="I910" t="str">
            <v/>
          </cell>
          <cell r="J910">
            <v>0</v>
          </cell>
          <cell r="K910">
            <v>0</v>
          </cell>
          <cell r="L910">
            <v>0</v>
          </cell>
          <cell r="M910">
            <v>7210</v>
          </cell>
          <cell r="N910">
            <v>7210</v>
          </cell>
          <cell r="P910">
            <v>0</v>
          </cell>
        </row>
        <row r="911">
          <cell r="H911" t="str">
            <v>Sergio Fernando Campagna Moura</v>
          </cell>
          <cell r="I911" t="str">
            <v/>
          </cell>
          <cell r="J911">
            <v>0</v>
          </cell>
          <cell r="K911">
            <v>0</v>
          </cell>
          <cell r="L911">
            <v>0</v>
          </cell>
          <cell r="M911">
            <v>7210</v>
          </cell>
          <cell r="N911">
            <v>7210</v>
          </cell>
          <cell r="P911">
            <v>0</v>
          </cell>
        </row>
        <row r="912">
          <cell r="H912" t="str">
            <v>Ruth Elizabeth Gutierrez Monroy</v>
          </cell>
          <cell r="I912" t="str">
            <v/>
          </cell>
          <cell r="J912">
            <v>0</v>
          </cell>
          <cell r="K912">
            <v>0</v>
          </cell>
          <cell r="L912">
            <v>0</v>
          </cell>
          <cell r="M912">
            <v>14420</v>
          </cell>
          <cell r="N912">
            <v>14420</v>
          </cell>
          <cell r="P912">
            <v>0</v>
          </cell>
        </row>
        <row r="913">
          <cell r="H913" t="str">
            <v>Paola Reis Do Amaral</v>
          </cell>
          <cell r="I913" t="str">
            <v/>
          </cell>
          <cell r="J913">
            <v>0</v>
          </cell>
          <cell r="K913">
            <v>0</v>
          </cell>
          <cell r="L913">
            <v>0</v>
          </cell>
          <cell r="M913">
            <v>7210</v>
          </cell>
          <cell r="N913">
            <v>7210</v>
          </cell>
          <cell r="P913">
            <v>0</v>
          </cell>
        </row>
        <row r="914">
          <cell r="H914" t="str">
            <v>Stefanie Reissner</v>
          </cell>
          <cell r="I914" t="str">
            <v/>
          </cell>
          <cell r="J914">
            <v>0</v>
          </cell>
          <cell r="K914">
            <v>0</v>
          </cell>
          <cell r="L914">
            <v>0</v>
          </cell>
          <cell r="M914">
            <v>7210</v>
          </cell>
          <cell r="N914">
            <v>7210</v>
          </cell>
          <cell r="P914">
            <v>0</v>
          </cell>
        </row>
        <row r="915">
          <cell r="H915" t="str">
            <v>Harriet Shortt</v>
          </cell>
          <cell r="I915" t="str">
            <v/>
          </cell>
          <cell r="J915">
            <v>0</v>
          </cell>
          <cell r="K915">
            <v>0</v>
          </cell>
          <cell r="L915">
            <v>0</v>
          </cell>
          <cell r="M915">
            <v>7210</v>
          </cell>
          <cell r="N915">
            <v>7210</v>
          </cell>
          <cell r="P915">
            <v>0</v>
          </cell>
        </row>
        <row r="916">
          <cell r="H916" t="str">
            <v>Sisi Sung</v>
          </cell>
          <cell r="I916" t="str">
            <v/>
          </cell>
          <cell r="J916">
            <v>0</v>
          </cell>
          <cell r="K916">
            <v>0</v>
          </cell>
          <cell r="L916">
            <v>0</v>
          </cell>
          <cell r="M916">
            <v>7210</v>
          </cell>
          <cell r="N916">
            <v>7210</v>
          </cell>
          <cell r="P916">
            <v>0</v>
          </cell>
        </row>
        <row r="917">
          <cell r="H917" t="str">
            <v>Michal Lzak</v>
          </cell>
          <cell r="I917" t="str">
            <v/>
          </cell>
          <cell r="J917">
            <v>0</v>
          </cell>
          <cell r="K917">
            <v>0</v>
          </cell>
          <cell r="L917">
            <v>0</v>
          </cell>
          <cell r="M917">
            <v>7210</v>
          </cell>
          <cell r="N917">
            <v>7210</v>
          </cell>
          <cell r="P917">
            <v>0</v>
          </cell>
        </row>
        <row r="918">
          <cell r="H918" t="str">
            <v>Ambreen Ben Shmuel</v>
          </cell>
          <cell r="I918" t="str">
            <v/>
          </cell>
          <cell r="J918">
            <v>0</v>
          </cell>
          <cell r="K918">
            <v>0</v>
          </cell>
          <cell r="L918">
            <v>0</v>
          </cell>
          <cell r="M918">
            <v>7210</v>
          </cell>
          <cell r="N918">
            <v>7210</v>
          </cell>
          <cell r="P918">
            <v>0</v>
          </cell>
        </row>
        <row r="919">
          <cell r="H919" t="str">
            <v>Carlos Fernando Torres</v>
          </cell>
          <cell r="I919" t="str">
            <v/>
          </cell>
          <cell r="J919">
            <v>0</v>
          </cell>
          <cell r="K919">
            <v>0</v>
          </cell>
          <cell r="L919">
            <v>0</v>
          </cell>
          <cell r="M919">
            <v>7210</v>
          </cell>
          <cell r="N919">
            <v>7210</v>
          </cell>
          <cell r="P919">
            <v>0</v>
          </cell>
        </row>
        <row r="920">
          <cell r="H920" t="str">
            <v>Zeynep Zsoy</v>
          </cell>
          <cell r="I920" t="str">
            <v/>
          </cell>
          <cell r="J920">
            <v>0</v>
          </cell>
          <cell r="K920">
            <v>0</v>
          </cell>
          <cell r="L920">
            <v>0</v>
          </cell>
          <cell r="M920">
            <v>7210</v>
          </cell>
          <cell r="N920">
            <v>7210</v>
          </cell>
          <cell r="P920">
            <v>0</v>
          </cell>
        </row>
        <row r="921">
          <cell r="H921" t="str">
            <v>Cornelia Reiter</v>
          </cell>
          <cell r="I921" t="str">
            <v/>
          </cell>
          <cell r="J921">
            <v>0</v>
          </cell>
          <cell r="K921">
            <v>0</v>
          </cell>
          <cell r="L921">
            <v>0</v>
          </cell>
          <cell r="M921">
            <v>7210</v>
          </cell>
          <cell r="N921">
            <v>7210</v>
          </cell>
          <cell r="P921">
            <v>0</v>
          </cell>
        </row>
        <row r="922">
          <cell r="H922" t="str">
            <v>Mustafa Enycel</v>
          </cell>
          <cell r="I922" t="str">
            <v/>
          </cell>
          <cell r="J922">
            <v>0</v>
          </cell>
          <cell r="K922">
            <v>0</v>
          </cell>
          <cell r="L922">
            <v>0</v>
          </cell>
          <cell r="M922">
            <v>7210</v>
          </cell>
          <cell r="N922">
            <v>7210</v>
          </cell>
          <cell r="P922">
            <v>0</v>
          </cell>
        </row>
        <row r="923">
          <cell r="H923" t="str">
            <v>Elisabeth Anna Guenther</v>
          </cell>
          <cell r="I923" t="str">
            <v/>
          </cell>
          <cell r="J923">
            <v>0</v>
          </cell>
          <cell r="K923">
            <v>0</v>
          </cell>
          <cell r="L923">
            <v>0</v>
          </cell>
          <cell r="M923">
            <v>7210</v>
          </cell>
          <cell r="N923">
            <v>7210</v>
          </cell>
          <cell r="P923">
            <v>0</v>
          </cell>
        </row>
        <row r="924">
          <cell r="H924" t="str">
            <v>Komal Yadav</v>
          </cell>
          <cell r="I924" t="str">
            <v/>
          </cell>
          <cell r="J924">
            <v>0</v>
          </cell>
          <cell r="K924">
            <v>0</v>
          </cell>
          <cell r="L924">
            <v>0</v>
          </cell>
          <cell r="M924">
            <v>400</v>
          </cell>
          <cell r="N924">
            <v>400</v>
          </cell>
          <cell r="P924">
            <v>0</v>
          </cell>
        </row>
        <row r="925">
          <cell r="H925" t="str">
            <v>Sejal Jain</v>
          </cell>
          <cell r="I925" t="str">
            <v/>
          </cell>
          <cell r="J925">
            <v>0</v>
          </cell>
          <cell r="K925">
            <v>0</v>
          </cell>
          <cell r="L925">
            <v>0</v>
          </cell>
          <cell r="M925">
            <v>300</v>
          </cell>
          <cell r="N925">
            <v>300</v>
          </cell>
          <cell r="P925">
            <v>0</v>
          </cell>
        </row>
        <row r="926">
          <cell r="H926" t="str">
            <v>Mahansh Reddy</v>
          </cell>
          <cell r="I926" t="str">
            <v/>
          </cell>
          <cell r="J926">
            <v>0</v>
          </cell>
          <cell r="K926">
            <v>0</v>
          </cell>
          <cell r="L926">
            <v>0</v>
          </cell>
          <cell r="M926">
            <v>300</v>
          </cell>
          <cell r="N926">
            <v>300</v>
          </cell>
          <cell r="P926">
            <v>0</v>
          </cell>
        </row>
        <row r="927">
          <cell r="H927" t="str">
            <v>Shreya Sheoran</v>
          </cell>
          <cell r="I927" t="str">
            <v/>
          </cell>
          <cell r="J927">
            <v>0</v>
          </cell>
          <cell r="K927">
            <v>0</v>
          </cell>
          <cell r="L927">
            <v>0</v>
          </cell>
          <cell r="M927">
            <v>800</v>
          </cell>
          <cell r="N927">
            <v>800</v>
          </cell>
          <cell r="P927">
            <v>0</v>
          </cell>
        </row>
        <row r="928">
          <cell r="H928" t="str">
            <v>Rekha Kanodia-dr</v>
          </cell>
          <cell r="I928" t="str">
            <v/>
          </cell>
          <cell r="J928">
            <v>0</v>
          </cell>
          <cell r="K928">
            <v>0</v>
          </cell>
          <cell r="L928">
            <v>0</v>
          </cell>
          <cell r="M928">
            <v>31957</v>
          </cell>
          <cell r="N928">
            <v>31957</v>
          </cell>
          <cell r="P928">
            <v>0</v>
          </cell>
        </row>
        <row r="929">
          <cell r="H929" t="str">
            <v>Semih Ceyhan</v>
          </cell>
          <cell r="I929" t="str">
            <v/>
          </cell>
          <cell r="J929">
            <v>0</v>
          </cell>
          <cell r="K929">
            <v>0</v>
          </cell>
          <cell r="L929">
            <v>0</v>
          </cell>
          <cell r="M929">
            <v>7210</v>
          </cell>
          <cell r="N929">
            <v>7210</v>
          </cell>
          <cell r="P929">
            <v>0</v>
          </cell>
        </row>
        <row r="930">
          <cell r="H930" t="str">
            <v>Mahwish Sikander</v>
          </cell>
          <cell r="I930" t="str">
            <v/>
          </cell>
          <cell r="J930">
            <v>0</v>
          </cell>
          <cell r="K930">
            <v>0</v>
          </cell>
          <cell r="L930">
            <v>0</v>
          </cell>
          <cell r="M930">
            <v>7210</v>
          </cell>
          <cell r="N930">
            <v>7210</v>
          </cell>
          <cell r="P930">
            <v>0</v>
          </cell>
        </row>
        <row r="931">
          <cell r="H931" t="str">
            <v>Shaun Ruggunan</v>
          </cell>
          <cell r="I931" t="str">
            <v/>
          </cell>
          <cell r="J931">
            <v>0</v>
          </cell>
          <cell r="K931">
            <v>0</v>
          </cell>
          <cell r="L931">
            <v>0</v>
          </cell>
          <cell r="M931">
            <v>7210</v>
          </cell>
          <cell r="N931">
            <v>7210</v>
          </cell>
          <cell r="P931">
            <v>0</v>
          </cell>
        </row>
        <row r="932">
          <cell r="H932" t="str">
            <v>Vivek Soundararajan</v>
          </cell>
          <cell r="I932" t="str">
            <v/>
          </cell>
          <cell r="J932">
            <v>0</v>
          </cell>
          <cell r="K932">
            <v>0</v>
          </cell>
          <cell r="L932">
            <v>0</v>
          </cell>
          <cell r="M932">
            <v>7210</v>
          </cell>
          <cell r="N932">
            <v>7210</v>
          </cell>
          <cell r="P932">
            <v>0</v>
          </cell>
        </row>
        <row r="933">
          <cell r="H933" t="str">
            <v>Yashar Mahmud</v>
          </cell>
          <cell r="I933" t="str">
            <v/>
          </cell>
          <cell r="J933">
            <v>0</v>
          </cell>
          <cell r="K933">
            <v>0</v>
          </cell>
          <cell r="L933">
            <v>0</v>
          </cell>
          <cell r="M933">
            <v>7210</v>
          </cell>
          <cell r="N933">
            <v>7210</v>
          </cell>
          <cell r="P933">
            <v>0</v>
          </cell>
        </row>
        <row r="934">
          <cell r="H934" t="str">
            <v>Distinto Marco</v>
          </cell>
          <cell r="I934" t="str">
            <v/>
          </cell>
          <cell r="J934">
            <v>0</v>
          </cell>
          <cell r="K934">
            <v>0</v>
          </cell>
          <cell r="L934">
            <v>0</v>
          </cell>
          <cell r="M934">
            <v>6952</v>
          </cell>
          <cell r="N934">
            <v>6952</v>
          </cell>
          <cell r="P934">
            <v>0</v>
          </cell>
        </row>
        <row r="935">
          <cell r="H935" t="str">
            <v>Victoria Pagan</v>
          </cell>
          <cell r="I935" t="str">
            <v/>
          </cell>
          <cell r="J935">
            <v>0</v>
          </cell>
          <cell r="K935">
            <v>0</v>
          </cell>
          <cell r="L935">
            <v>0</v>
          </cell>
          <cell r="M935">
            <v>7210</v>
          </cell>
          <cell r="N935">
            <v>7210</v>
          </cell>
          <cell r="P935">
            <v>0</v>
          </cell>
        </row>
        <row r="936">
          <cell r="H936" t="str">
            <v>Adam Butler</v>
          </cell>
          <cell r="I936" t="str">
            <v/>
          </cell>
          <cell r="J936">
            <v>0</v>
          </cell>
          <cell r="K936">
            <v>0</v>
          </cell>
          <cell r="L936">
            <v>0</v>
          </cell>
          <cell r="M936">
            <v>7210</v>
          </cell>
          <cell r="N936">
            <v>7210</v>
          </cell>
          <cell r="P936">
            <v>0</v>
          </cell>
        </row>
        <row r="937">
          <cell r="H937" t="str">
            <v>Ajay Mohan Goel</v>
          </cell>
          <cell r="I937" t="str">
            <v/>
          </cell>
          <cell r="J937">
            <v>0</v>
          </cell>
          <cell r="K937">
            <v>0</v>
          </cell>
          <cell r="L937">
            <v>0</v>
          </cell>
          <cell r="M937">
            <v>9637</v>
          </cell>
          <cell r="N937">
            <v>9637</v>
          </cell>
          <cell r="P937">
            <v>0</v>
          </cell>
        </row>
        <row r="938">
          <cell r="H938" t="str">
            <v>Herox Private Limited</v>
          </cell>
          <cell r="I938" t="str">
            <v/>
          </cell>
          <cell r="J938">
            <v>0</v>
          </cell>
          <cell r="K938">
            <v>0</v>
          </cell>
          <cell r="L938">
            <v>0</v>
          </cell>
          <cell r="M938">
            <v>472000</v>
          </cell>
          <cell r="N938">
            <v>472000</v>
          </cell>
          <cell r="P938">
            <v>0</v>
          </cell>
        </row>
        <row r="939">
          <cell r="H939" t="str">
            <v>Gavin Jack</v>
          </cell>
          <cell r="I939" t="str">
            <v/>
          </cell>
          <cell r="J939">
            <v>0</v>
          </cell>
          <cell r="K939">
            <v>0</v>
          </cell>
          <cell r="L939">
            <v>0</v>
          </cell>
          <cell r="M939">
            <v>6500</v>
          </cell>
          <cell r="N939">
            <v>6500</v>
          </cell>
          <cell r="P939">
            <v>0</v>
          </cell>
        </row>
        <row r="940">
          <cell r="H940" t="str">
            <v>Premilla D Cruz</v>
          </cell>
          <cell r="I940" t="str">
            <v/>
          </cell>
          <cell r="J940">
            <v>0</v>
          </cell>
          <cell r="K940">
            <v>0</v>
          </cell>
          <cell r="L940">
            <v>0</v>
          </cell>
          <cell r="M940">
            <v>6500</v>
          </cell>
          <cell r="N940">
            <v>6500</v>
          </cell>
          <cell r="P940">
            <v>0</v>
          </cell>
        </row>
        <row r="941">
          <cell r="H941" t="str">
            <v>Paulina Segarra</v>
          </cell>
          <cell r="I941" t="str">
            <v/>
          </cell>
          <cell r="J941">
            <v>0</v>
          </cell>
          <cell r="K941">
            <v>0</v>
          </cell>
          <cell r="L941">
            <v>0</v>
          </cell>
          <cell r="M941">
            <v>7210</v>
          </cell>
          <cell r="N941">
            <v>7210</v>
          </cell>
          <cell r="P941">
            <v>0</v>
          </cell>
        </row>
        <row r="942">
          <cell r="H942" t="str">
            <v>Vijayta Doshi</v>
          </cell>
          <cell r="I942" t="str">
            <v/>
          </cell>
          <cell r="J942">
            <v>0</v>
          </cell>
          <cell r="K942">
            <v>0</v>
          </cell>
          <cell r="L942">
            <v>0</v>
          </cell>
          <cell r="M942">
            <v>6500</v>
          </cell>
          <cell r="N942">
            <v>6500</v>
          </cell>
          <cell r="P942">
            <v>0</v>
          </cell>
        </row>
        <row r="943">
          <cell r="H943" t="str">
            <v>Devi Vijay</v>
          </cell>
          <cell r="I943" t="str">
            <v/>
          </cell>
          <cell r="J943">
            <v>0</v>
          </cell>
          <cell r="K943">
            <v>0</v>
          </cell>
          <cell r="L943">
            <v>0</v>
          </cell>
          <cell r="M943">
            <v>6500</v>
          </cell>
          <cell r="N943">
            <v>6500</v>
          </cell>
          <cell r="P943">
            <v>0</v>
          </cell>
        </row>
        <row r="944">
          <cell r="H944" t="str">
            <v>Purnendu Pandey-dr.</v>
          </cell>
          <cell r="I944" t="str">
            <v/>
          </cell>
          <cell r="J944">
            <v>0</v>
          </cell>
          <cell r="K944">
            <v>0</v>
          </cell>
          <cell r="L944">
            <v>0</v>
          </cell>
          <cell r="M944">
            <v>4453</v>
          </cell>
          <cell r="N944">
            <v>4453</v>
          </cell>
          <cell r="P944">
            <v>0</v>
          </cell>
        </row>
        <row r="945">
          <cell r="H945" t="str">
            <v>Digvijay Singh - Dr</v>
          </cell>
          <cell r="I945" t="str">
            <v/>
          </cell>
          <cell r="J945">
            <v>0</v>
          </cell>
          <cell r="K945">
            <v>0</v>
          </cell>
          <cell r="L945">
            <v>0</v>
          </cell>
          <cell r="M945">
            <v>1101</v>
          </cell>
          <cell r="N945">
            <v>1101</v>
          </cell>
          <cell r="P945">
            <v>0</v>
          </cell>
        </row>
        <row r="946">
          <cell r="H946" t="str">
            <v>Jaspal Singh Bhatia</v>
          </cell>
          <cell r="I946" t="str">
            <v/>
          </cell>
          <cell r="J946">
            <v>0</v>
          </cell>
          <cell r="K946">
            <v>0</v>
          </cell>
          <cell r="L946">
            <v>0</v>
          </cell>
          <cell r="M946">
            <v>123709</v>
          </cell>
          <cell r="N946">
            <v>123709</v>
          </cell>
          <cell r="P946">
            <v>0</v>
          </cell>
        </row>
        <row r="947">
          <cell r="H947" t="str">
            <v>Shree Shyam Enterprises</v>
          </cell>
          <cell r="I947" t="str">
            <v/>
          </cell>
          <cell r="J947">
            <v>0</v>
          </cell>
          <cell r="K947">
            <v>0</v>
          </cell>
          <cell r="L947">
            <v>0</v>
          </cell>
          <cell r="M947">
            <v>70870</v>
          </cell>
          <cell r="N947">
            <v>70870</v>
          </cell>
          <cell r="P947">
            <v>0</v>
          </cell>
        </row>
        <row r="948">
          <cell r="H948" t="str">
            <v>Food And Loundry Charges - Other (receivable)</v>
          </cell>
          <cell r="I948" t="str">
            <v/>
          </cell>
          <cell r="J948">
            <v>0</v>
          </cell>
          <cell r="K948">
            <v>0</v>
          </cell>
          <cell r="L948">
            <v>0</v>
          </cell>
          <cell r="M948">
            <v>10500</v>
          </cell>
          <cell r="N948">
            <v>10500</v>
          </cell>
          <cell r="O948" t="str">
            <v>Cr</v>
          </cell>
          <cell r="P948">
            <v>0</v>
          </cell>
        </row>
        <row r="949">
          <cell r="H949" t="str">
            <v>Sumit Bhandari-1700279c203</v>
          </cell>
          <cell r="I949" t="str">
            <v/>
          </cell>
          <cell r="J949">
            <v>0</v>
          </cell>
          <cell r="K949">
            <v>0</v>
          </cell>
          <cell r="L949">
            <v>0</v>
          </cell>
          <cell r="M949">
            <v>6000</v>
          </cell>
          <cell r="N949">
            <v>6000</v>
          </cell>
          <cell r="P949">
            <v>0</v>
          </cell>
        </row>
        <row r="950">
          <cell r="H950" t="str">
            <v>Paduchuri Venkata Sai Sampath-1700253c203</v>
          </cell>
          <cell r="I950" t="str">
            <v/>
          </cell>
          <cell r="J950">
            <v>0</v>
          </cell>
          <cell r="K950">
            <v>0</v>
          </cell>
          <cell r="L950">
            <v>0</v>
          </cell>
          <cell r="M950">
            <v>6000</v>
          </cell>
          <cell r="N950">
            <v>6000</v>
          </cell>
          <cell r="P950">
            <v>0</v>
          </cell>
        </row>
        <row r="951">
          <cell r="H951" t="str">
            <v>Hero Fincorp Ltd</v>
          </cell>
          <cell r="I951" t="str">
            <v/>
          </cell>
          <cell r="J951">
            <v>0</v>
          </cell>
          <cell r="K951">
            <v>0</v>
          </cell>
          <cell r="L951">
            <v>0</v>
          </cell>
          <cell r="M951">
            <v>4720000</v>
          </cell>
          <cell r="N951">
            <v>4720000</v>
          </cell>
          <cell r="P951">
            <v>0</v>
          </cell>
        </row>
        <row r="952">
          <cell r="H952" t="str">
            <v>Shveta Bansal-210a6010003</v>
          </cell>
          <cell r="I952" t="str">
            <v/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38180</v>
          </cell>
          <cell r="O952" t="str">
            <v>Cr</v>
          </cell>
          <cell r="P952">
            <v>-38180</v>
          </cell>
        </row>
        <row r="953">
          <cell r="H953" t="str">
            <v>Yashasvi Arya-210551</v>
          </cell>
          <cell r="I953" t="str">
            <v/>
          </cell>
          <cell r="J953">
            <v>0</v>
          </cell>
          <cell r="K953">
            <v>0</v>
          </cell>
          <cell r="L953">
            <v>0</v>
          </cell>
          <cell r="M953">
            <v>45161</v>
          </cell>
          <cell r="N953">
            <v>85161</v>
          </cell>
          <cell r="O953" t="str">
            <v>Cr</v>
          </cell>
          <cell r="P953">
            <v>-40000</v>
          </cell>
        </row>
        <row r="954">
          <cell r="H954" t="str">
            <v>Jyoti Raghuvansh Pandey-210c6010006</v>
          </cell>
          <cell r="I954" t="str">
            <v/>
          </cell>
          <cell r="J954">
            <v>0</v>
          </cell>
          <cell r="K954">
            <v>0</v>
          </cell>
          <cell r="L954">
            <v>0</v>
          </cell>
          <cell r="M954">
            <v>85161</v>
          </cell>
          <cell r="N954">
            <v>85161</v>
          </cell>
          <cell r="P954">
            <v>0</v>
          </cell>
        </row>
        <row r="955">
          <cell r="H955" t="str">
            <v>Ritika Jai Prakash Tripathi-210c6010007</v>
          </cell>
          <cell r="I955" t="str">
            <v/>
          </cell>
          <cell r="J955">
            <v>0</v>
          </cell>
          <cell r="K955">
            <v>0</v>
          </cell>
          <cell r="L955">
            <v>0</v>
          </cell>
          <cell r="M955">
            <v>90322</v>
          </cell>
          <cell r="N955">
            <v>90322</v>
          </cell>
          <cell r="P955">
            <v>0</v>
          </cell>
        </row>
        <row r="956">
          <cell r="H956" t="str">
            <v>Sumit Kumar-210c6010008</v>
          </cell>
          <cell r="I956" t="str">
            <v/>
          </cell>
          <cell r="J956">
            <v>0</v>
          </cell>
          <cell r="K956">
            <v>0</v>
          </cell>
          <cell r="L956">
            <v>0</v>
          </cell>
          <cell r="M956">
            <v>90322</v>
          </cell>
          <cell r="N956">
            <v>90322</v>
          </cell>
          <cell r="P956">
            <v>0</v>
          </cell>
        </row>
        <row r="957">
          <cell r="H957" t="str">
            <v>Anirudh Katyal-200a6010002</v>
          </cell>
          <cell r="I957" t="str">
            <v>Cr</v>
          </cell>
          <cell r="J957">
            <v>92732</v>
          </cell>
          <cell r="K957">
            <v>0</v>
          </cell>
          <cell r="L957">
            <v>92732</v>
          </cell>
          <cell r="M957">
            <v>92732</v>
          </cell>
          <cell r="N957">
            <v>0</v>
          </cell>
          <cell r="P957">
            <v>0</v>
          </cell>
        </row>
        <row r="958">
          <cell r="H958" t="str">
            <v>Monika Mokan-200420</v>
          </cell>
          <cell r="I958" t="str">
            <v>Cr</v>
          </cell>
          <cell r="J958">
            <v>40000</v>
          </cell>
          <cell r="K958">
            <v>0</v>
          </cell>
          <cell r="L958">
            <v>40000</v>
          </cell>
          <cell r="M958">
            <v>520000</v>
          </cell>
          <cell r="N958">
            <v>480000</v>
          </cell>
          <cell r="P958">
            <v>0</v>
          </cell>
        </row>
        <row r="959">
          <cell r="H959" t="str">
            <v>Anchal Rana-200c6010005</v>
          </cell>
          <cell r="I959" t="str">
            <v>Cr</v>
          </cell>
          <cell r="J959">
            <v>39505</v>
          </cell>
          <cell r="K959">
            <v>0</v>
          </cell>
          <cell r="L959">
            <v>39505</v>
          </cell>
          <cell r="M959">
            <v>520528</v>
          </cell>
          <cell r="N959">
            <v>481023</v>
          </cell>
          <cell r="P959">
            <v>0</v>
          </cell>
        </row>
        <row r="960">
          <cell r="H960" t="str">
            <v>Aliya Naheed Kazmi-200c6010007</v>
          </cell>
          <cell r="I960" t="str">
            <v>Cr</v>
          </cell>
          <cell r="J960">
            <v>31846</v>
          </cell>
          <cell r="K960">
            <v>0</v>
          </cell>
          <cell r="L960">
            <v>31846</v>
          </cell>
          <cell r="M960">
            <v>532605</v>
          </cell>
          <cell r="N960">
            <v>500759</v>
          </cell>
          <cell r="P960">
            <v>0</v>
          </cell>
        </row>
        <row r="961">
          <cell r="H961" t="str">
            <v>Saroj Kumar Patra-200c6010004</v>
          </cell>
          <cell r="I961" t="str">
            <v>Cr</v>
          </cell>
          <cell r="J961">
            <v>31890</v>
          </cell>
          <cell r="K961">
            <v>0</v>
          </cell>
          <cell r="L961">
            <v>31890</v>
          </cell>
          <cell r="M961">
            <v>512439</v>
          </cell>
          <cell r="N961">
            <v>480549</v>
          </cell>
          <cell r="P961">
            <v>0</v>
          </cell>
        </row>
        <row r="962">
          <cell r="H962" t="str">
            <v>Fahad Mohd Khan-200d6010001</v>
          </cell>
          <cell r="I962" t="str">
            <v>Cr</v>
          </cell>
          <cell r="J962">
            <v>75105</v>
          </cell>
          <cell r="K962">
            <v>0</v>
          </cell>
          <cell r="L962">
            <v>75105</v>
          </cell>
          <cell r="M962">
            <v>515886</v>
          </cell>
          <cell r="N962">
            <v>480781</v>
          </cell>
          <cell r="O962" t="str">
            <v>Cr</v>
          </cell>
          <cell r="P962">
            <v>-40000</v>
          </cell>
        </row>
        <row r="963">
          <cell r="H963" t="str">
            <v>Darshika Sanjay Khone-200c6010002</v>
          </cell>
          <cell r="I963" t="str">
            <v>Cr</v>
          </cell>
          <cell r="J963">
            <v>34907</v>
          </cell>
          <cell r="K963">
            <v>0</v>
          </cell>
          <cell r="L963">
            <v>34907</v>
          </cell>
          <cell r="M963">
            <v>531381</v>
          </cell>
          <cell r="N963">
            <v>496474</v>
          </cell>
          <cell r="P963">
            <v>0</v>
          </cell>
        </row>
        <row r="964">
          <cell r="H964" t="str">
            <v>Akash Saraswat-200c6010003</v>
          </cell>
          <cell r="I964" t="str">
            <v>Cr</v>
          </cell>
          <cell r="J964">
            <v>40000</v>
          </cell>
          <cell r="K964">
            <v>0</v>
          </cell>
          <cell r="L964">
            <v>40000</v>
          </cell>
          <cell r="M964">
            <v>520000</v>
          </cell>
          <cell r="N964">
            <v>480000</v>
          </cell>
          <cell r="P964">
            <v>0</v>
          </cell>
        </row>
        <row r="965">
          <cell r="H965" t="str">
            <v>Kiran Somisetti-200c6010001</v>
          </cell>
          <cell r="I965" t="str">
            <v>Cr</v>
          </cell>
          <cell r="J965">
            <v>38500</v>
          </cell>
          <cell r="K965">
            <v>0</v>
          </cell>
          <cell r="L965">
            <v>38500</v>
          </cell>
          <cell r="M965">
            <v>398500</v>
          </cell>
          <cell r="N965">
            <v>360000</v>
          </cell>
          <cell r="P965">
            <v>0</v>
          </cell>
        </row>
        <row r="966">
          <cell r="H966" t="str">
            <v>Rubal Rathi-phd 2019</v>
          </cell>
          <cell r="I966" t="str">
            <v>Cr</v>
          </cell>
          <cell r="J966">
            <v>85582</v>
          </cell>
          <cell r="K966">
            <v>0</v>
          </cell>
          <cell r="L966">
            <v>85582</v>
          </cell>
          <cell r="M966">
            <v>525582</v>
          </cell>
          <cell r="N966">
            <v>510000</v>
          </cell>
          <cell r="O966" t="str">
            <v>Cr</v>
          </cell>
          <cell r="P966">
            <v>-70000</v>
          </cell>
        </row>
        <row r="967">
          <cell r="H967" t="str">
            <v>Udayan Karnatak-19phd0028</v>
          </cell>
          <cell r="I967" t="str">
            <v>Cr</v>
          </cell>
          <cell r="J967">
            <v>76000</v>
          </cell>
          <cell r="K967">
            <v>0</v>
          </cell>
          <cell r="L967">
            <v>76000</v>
          </cell>
          <cell r="M967">
            <v>646000</v>
          </cell>
          <cell r="N967">
            <v>570000</v>
          </cell>
          <cell r="P967">
            <v>0</v>
          </cell>
        </row>
        <row r="968">
          <cell r="H968" t="str">
            <v>Jyoti Pruthi-1820213c602</v>
          </cell>
          <cell r="I968" t="str">
            <v/>
          </cell>
          <cell r="J968">
            <v>0</v>
          </cell>
          <cell r="K968">
            <v>0</v>
          </cell>
          <cell r="L968">
            <v>0</v>
          </cell>
          <cell r="M968">
            <v>190000</v>
          </cell>
          <cell r="N968">
            <v>190000</v>
          </cell>
          <cell r="P968">
            <v>0</v>
          </cell>
        </row>
        <row r="969">
          <cell r="H969" t="str">
            <v>Lalit Kumar Sharma-18phd003</v>
          </cell>
          <cell r="I969" t="str">
            <v>Cr</v>
          </cell>
          <cell r="J969">
            <v>40000</v>
          </cell>
          <cell r="K969">
            <v>0</v>
          </cell>
          <cell r="L969">
            <v>40000</v>
          </cell>
          <cell r="M969">
            <v>480000</v>
          </cell>
          <cell r="N969">
            <v>440000</v>
          </cell>
          <cell r="P969">
            <v>0</v>
          </cell>
        </row>
        <row r="970">
          <cell r="H970" t="str">
            <v>Vijay Prakash Sharma-19phd0004</v>
          </cell>
          <cell r="I970" t="str">
            <v>Cr</v>
          </cell>
          <cell r="J970">
            <v>40000</v>
          </cell>
          <cell r="K970">
            <v>0</v>
          </cell>
          <cell r="L970">
            <v>40000</v>
          </cell>
          <cell r="M970">
            <v>520000</v>
          </cell>
          <cell r="N970">
            <v>510000</v>
          </cell>
          <cell r="O970" t="str">
            <v>Cr</v>
          </cell>
          <cell r="P970">
            <v>-30000</v>
          </cell>
        </row>
        <row r="971">
          <cell r="H971" t="str">
            <v>Rachna Bhatia-19phd0035</v>
          </cell>
          <cell r="I971" t="str">
            <v>Cr</v>
          </cell>
          <cell r="J971">
            <v>30000</v>
          </cell>
          <cell r="K971">
            <v>0</v>
          </cell>
          <cell r="L971">
            <v>30000</v>
          </cell>
          <cell r="M971">
            <v>425000</v>
          </cell>
          <cell r="N971">
            <v>395000</v>
          </cell>
          <cell r="P971">
            <v>0</v>
          </cell>
        </row>
        <row r="972">
          <cell r="H972" t="str">
            <v>Padmini Bennuri-19phd0005</v>
          </cell>
          <cell r="I972" t="str">
            <v>Cr</v>
          </cell>
          <cell r="J972">
            <v>74400</v>
          </cell>
          <cell r="K972">
            <v>0</v>
          </cell>
          <cell r="L972">
            <v>74400</v>
          </cell>
          <cell r="M972">
            <v>74400</v>
          </cell>
          <cell r="N972">
            <v>0</v>
          </cell>
          <cell r="P972">
            <v>0</v>
          </cell>
        </row>
        <row r="973">
          <cell r="H973" t="str">
            <v>Pankaj Sahu-19phd0009</v>
          </cell>
          <cell r="I973" t="str">
            <v>Cr</v>
          </cell>
          <cell r="J973">
            <v>25500</v>
          </cell>
          <cell r="K973">
            <v>0</v>
          </cell>
          <cell r="L973">
            <v>25500</v>
          </cell>
          <cell r="M973">
            <v>593844</v>
          </cell>
          <cell r="N973">
            <v>618344</v>
          </cell>
          <cell r="O973" t="str">
            <v>Cr</v>
          </cell>
          <cell r="P973">
            <v>-50000</v>
          </cell>
        </row>
        <row r="974">
          <cell r="H974" t="str">
            <v>Digbijaya Mahapatra # Phd-som-17a60103</v>
          </cell>
          <cell r="I974" t="str">
            <v>Dr</v>
          </cell>
          <cell r="J974">
            <v>130000</v>
          </cell>
          <cell r="K974">
            <v>130000</v>
          </cell>
          <cell r="L974">
            <v>0</v>
          </cell>
          <cell r="M974">
            <v>0</v>
          </cell>
          <cell r="N974">
            <v>130000</v>
          </cell>
          <cell r="P974">
            <v>0</v>
          </cell>
        </row>
        <row r="975">
          <cell r="H975" t="str">
            <v>Deepali Singh-1720445c602</v>
          </cell>
          <cell r="I975" t="str">
            <v>Dr</v>
          </cell>
          <cell r="J975">
            <v>31250</v>
          </cell>
          <cell r="K975">
            <v>31250</v>
          </cell>
          <cell r="L975">
            <v>0</v>
          </cell>
          <cell r="M975">
            <v>0</v>
          </cell>
          <cell r="N975">
            <v>31250</v>
          </cell>
          <cell r="P975">
            <v>0</v>
          </cell>
        </row>
        <row r="976">
          <cell r="H976" t="str">
            <v>Debajyoti Ghosh-18phd001</v>
          </cell>
          <cell r="I976" t="str">
            <v>Cr</v>
          </cell>
          <cell r="J976">
            <v>35072</v>
          </cell>
          <cell r="K976">
            <v>0</v>
          </cell>
          <cell r="L976">
            <v>35072</v>
          </cell>
          <cell r="M976">
            <v>515732</v>
          </cell>
          <cell r="N976">
            <v>510660</v>
          </cell>
          <cell r="O976" t="str">
            <v>Cr</v>
          </cell>
          <cell r="P976">
            <v>-30000</v>
          </cell>
        </row>
        <row r="977">
          <cell r="H977" t="str">
            <v>Ankit Kargeti-18phd008</v>
          </cell>
          <cell r="I977" t="str">
            <v>Cr</v>
          </cell>
          <cell r="J977">
            <v>45083</v>
          </cell>
          <cell r="K977">
            <v>0</v>
          </cell>
          <cell r="L977">
            <v>45083</v>
          </cell>
          <cell r="M977">
            <v>661360</v>
          </cell>
          <cell r="N977">
            <v>616277</v>
          </cell>
          <cell r="P977">
            <v>0</v>
          </cell>
        </row>
        <row r="978">
          <cell r="H978" t="str">
            <v>Amit Kumar-1720448a602</v>
          </cell>
          <cell r="I978" t="str">
            <v>Dr</v>
          </cell>
          <cell r="J978">
            <v>5000</v>
          </cell>
          <cell r="K978">
            <v>5000</v>
          </cell>
          <cell r="L978">
            <v>0</v>
          </cell>
          <cell r="M978">
            <v>0</v>
          </cell>
          <cell r="N978">
            <v>5000</v>
          </cell>
          <cell r="P978">
            <v>0</v>
          </cell>
        </row>
        <row r="979">
          <cell r="H979" t="str">
            <v>Monika Yadav-1700082a201</v>
          </cell>
          <cell r="I979" t="str">
            <v/>
          </cell>
          <cell r="J979">
            <v>0</v>
          </cell>
          <cell r="K979">
            <v>0</v>
          </cell>
          <cell r="L979">
            <v>0</v>
          </cell>
          <cell r="M979">
            <v>4000</v>
          </cell>
          <cell r="N979">
            <v>4000</v>
          </cell>
          <cell r="P979">
            <v>0</v>
          </cell>
        </row>
        <row r="980">
          <cell r="H980" t="str">
            <v>Rahul Chauhan-1700264c203</v>
          </cell>
          <cell r="I980" t="str">
            <v/>
          </cell>
          <cell r="J980">
            <v>0</v>
          </cell>
          <cell r="K980">
            <v>0</v>
          </cell>
          <cell r="L980">
            <v>0</v>
          </cell>
          <cell r="M980">
            <v>6000</v>
          </cell>
          <cell r="N980">
            <v>6000</v>
          </cell>
          <cell r="P980">
            <v>0</v>
          </cell>
        </row>
        <row r="981">
          <cell r="H981" t="str">
            <v>Anuj Omer-1700195c203</v>
          </cell>
          <cell r="I981" t="str">
            <v/>
          </cell>
          <cell r="J981">
            <v>0</v>
          </cell>
          <cell r="K981">
            <v>0</v>
          </cell>
          <cell r="L981">
            <v>0</v>
          </cell>
          <cell r="M981">
            <v>6000</v>
          </cell>
          <cell r="N981">
            <v>6000</v>
          </cell>
          <cell r="P981">
            <v>0</v>
          </cell>
        </row>
        <row r="982">
          <cell r="H982" t="str">
            <v>Yash Sharma-1700290c203</v>
          </cell>
          <cell r="I982" t="str">
            <v/>
          </cell>
          <cell r="J982">
            <v>0</v>
          </cell>
          <cell r="K982">
            <v>0</v>
          </cell>
          <cell r="L982">
            <v>0</v>
          </cell>
          <cell r="M982">
            <v>6000</v>
          </cell>
          <cell r="N982">
            <v>6000</v>
          </cell>
          <cell r="P982">
            <v>0</v>
          </cell>
        </row>
        <row r="983">
          <cell r="H983" t="str">
            <v>Kakumanu Uday Kiran-1700389c205</v>
          </cell>
          <cell r="I983" t="str">
            <v/>
          </cell>
          <cell r="J983">
            <v>0</v>
          </cell>
          <cell r="K983">
            <v>0</v>
          </cell>
          <cell r="L983">
            <v>0</v>
          </cell>
          <cell r="M983">
            <v>6000</v>
          </cell>
          <cell r="N983">
            <v>6000</v>
          </cell>
          <cell r="P983">
            <v>0</v>
          </cell>
        </row>
        <row r="984">
          <cell r="H984" t="str">
            <v>Ratandeep-1700265c203</v>
          </cell>
          <cell r="I984" t="str">
            <v/>
          </cell>
          <cell r="J984">
            <v>0</v>
          </cell>
          <cell r="K984">
            <v>0</v>
          </cell>
          <cell r="L984">
            <v>0</v>
          </cell>
          <cell r="M984">
            <v>6000</v>
          </cell>
          <cell r="N984">
            <v>6000</v>
          </cell>
          <cell r="P984">
            <v>0</v>
          </cell>
        </row>
        <row r="985">
          <cell r="H985" t="str">
            <v>Baljeet Kumar Singh-1700109c201</v>
          </cell>
          <cell r="I985" t="str">
            <v/>
          </cell>
          <cell r="J985">
            <v>0</v>
          </cell>
          <cell r="K985">
            <v>0</v>
          </cell>
          <cell r="L985">
            <v>0</v>
          </cell>
          <cell r="M985">
            <v>21000</v>
          </cell>
          <cell r="N985">
            <v>21000</v>
          </cell>
          <cell r="P985">
            <v>0</v>
          </cell>
        </row>
        <row r="986">
          <cell r="H986" t="str">
            <v>Harsh Vardhan Tripathi-1700314c204</v>
          </cell>
          <cell r="I986" t="str">
            <v/>
          </cell>
          <cell r="J986">
            <v>0</v>
          </cell>
          <cell r="K986">
            <v>0</v>
          </cell>
          <cell r="L986">
            <v>0</v>
          </cell>
          <cell r="M986">
            <v>6000</v>
          </cell>
          <cell r="N986">
            <v>6000</v>
          </cell>
          <cell r="P986">
            <v>0</v>
          </cell>
        </row>
        <row r="987">
          <cell r="H987" t="str">
            <v>M.tanuja Reddy-1700145c202</v>
          </cell>
          <cell r="I987" t="str">
            <v/>
          </cell>
          <cell r="J987">
            <v>0</v>
          </cell>
          <cell r="K987">
            <v>0</v>
          </cell>
          <cell r="L987">
            <v>0</v>
          </cell>
          <cell r="M987">
            <v>6000</v>
          </cell>
          <cell r="N987">
            <v>6000</v>
          </cell>
          <cell r="P987">
            <v>0</v>
          </cell>
        </row>
        <row r="988">
          <cell r="H988" t="str">
            <v>Vineet Singhal-1700440c205</v>
          </cell>
          <cell r="I988" t="str">
            <v/>
          </cell>
          <cell r="J988">
            <v>0</v>
          </cell>
          <cell r="K988">
            <v>0</v>
          </cell>
          <cell r="L988">
            <v>0</v>
          </cell>
          <cell r="M988">
            <v>6000</v>
          </cell>
          <cell r="N988">
            <v>6000</v>
          </cell>
          <cell r="P988">
            <v>0</v>
          </cell>
        </row>
        <row r="989">
          <cell r="H989" t="str">
            <v>P Manoj Sai-1700252c203</v>
          </cell>
          <cell r="I989" t="str">
            <v/>
          </cell>
          <cell r="J989">
            <v>0</v>
          </cell>
          <cell r="K989">
            <v>0</v>
          </cell>
          <cell r="L989">
            <v>0</v>
          </cell>
          <cell r="M989">
            <v>6000</v>
          </cell>
          <cell r="N989">
            <v>6000</v>
          </cell>
          <cell r="P989">
            <v>0</v>
          </cell>
        </row>
        <row r="990">
          <cell r="H990" t="str">
            <v>M Vinay Reddy-1700400c205</v>
          </cell>
          <cell r="I990" t="str">
            <v/>
          </cell>
          <cell r="J990">
            <v>0</v>
          </cell>
          <cell r="K990">
            <v>0</v>
          </cell>
          <cell r="L990">
            <v>0</v>
          </cell>
          <cell r="M990">
            <v>6000</v>
          </cell>
          <cell r="N990">
            <v>6000</v>
          </cell>
          <cell r="P990">
            <v>0</v>
          </cell>
        </row>
        <row r="991">
          <cell r="H991" t="str">
            <v>Omkar Rath-1700113c201</v>
          </cell>
          <cell r="I991" t="str">
            <v/>
          </cell>
          <cell r="J991">
            <v>0</v>
          </cell>
          <cell r="K991">
            <v>0</v>
          </cell>
          <cell r="L991">
            <v>0</v>
          </cell>
          <cell r="M991">
            <v>6300</v>
          </cell>
          <cell r="N991">
            <v>6300</v>
          </cell>
          <cell r="P991">
            <v>0</v>
          </cell>
        </row>
        <row r="992">
          <cell r="H992" t="str">
            <v>Yeluri Sri Charan-1700182c202</v>
          </cell>
          <cell r="I992" t="str">
            <v/>
          </cell>
          <cell r="J992">
            <v>0</v>
          </cell>
          <cell r="K992">
            <v>0</v>
          </cell>
          <cell r="L992">
            <v>0</v>
          </cell>
          <cell r="M992">
            <v>6000</v>
          </cell>
          <cell r="N992">
            <v>6000</v>
          </cell>
          <cell r="P992">
            <v>0</v>
          </cell>
        </row>
        <row r="993">
          <cell r="H993" t="str">
            <v>Shishir Singhal-1700423c205</v>
          </cell>
          <cell r="I993" t="str">
            <v/>
          </cell>
          <cell r="J993">
            <v>0</v>
          </cell>
          <cell r="K993">
            <v>0</v>
          </cell>
          <cell r="L993">
            <v>0</v>
          </cell>
          <cell r="M993">
            <v>6000</v>
          </cell>
          <cell r="N993">
            <v>6000</v>
          </cell>
          <cell r="P993">
            <v>0</v>
          </cell>
        </row>
        <row r="994">
          <cell r="H994" t="str">
            <v>Jammuladinne Subhash Reddy-1700318c204</v>
          </cell>
          <cell r="I994" t="str">
            <v/>
          </cell>
          <cell r="J994">
            <v>0</v>
          </cell>
          <cell r="K994">
            <v>0</v>
          </cell>
          <cell r="L994">
            <v>0</v>
          </cell>
          <cell r="M994">
            <v>6000</v>
          </cell>
          <cell r="N994">
            <v>6000</v>
          </cell>
          <cell r="P994">
            <v>0</v>
          </cell>
        </row>
        <row r="995">
          <cell r="H995" t="str">
            <v>Kodavati Sai Munendra-1700393c205</v>
          </cell>
          <cell r="I995" t="str">
            <v/>
          </cell>
          <cell r="J995">
            <v>0</v>
          </cell>
          <cell r="K995">
            <v>0</v>
          </cell>
          <cell r="L995">
            <v>0</v>
          </cell>
          <cell r="M995">
            <v>6000</v>
          </cell>
          <cell r="N995">
            <v>6000</v>
          </cell>
          <cell r="P995">
            <v>0</v>
          </cell>
        </row>
        <row r="996">
          <cell r="H996" t="str">
            <v>Sambhav Raturi-1700418c205</v>
          </cell>
          <cell r="I996" t="str">
            <v/>
          </cell>
          <cell r="J996">
            <v>0</v>
          </cell>
          <cell r="K996">
            <v>0</v>
          </cell>
          <cell r="L996">
            <v>0</v>
          </cell>
          <cell r="M996">
            <v>6000</v>
          </cell>
          <cell r="N996">
            <v>6000</v>
          </cell>
          <cell r="P996">
            <v>0</v>
          </cell>
        </row>
        <row r="997">
          <cell r="H997" t="str">
            <v>Pulipati Srinivas Pranay-1700262c203</v>
          </cell>
          <cell r="I997" t="str">
            <v/>
          </cell>
          <cell r="J997">
            <v>0</v>
          </cell>
          <cell r="K997">
            <v>0</v>
          </cell>
          <cell r="L997">
            <v>0</v>
          </cell>
          <cell r="M997">
            <v>6000</v>
          </cell>
          <cell r="N997">
            <v>6000</v>
          </cell>
          <cell r="P997">
            <v>0</v>
          </cell>
        </row>
        <row r="998">
          <cell r="H998" t="str">
            <v>Ramasai Turupati-1700343c204</v>
          </cell>
          <cell r="I998" t="str">
            <v/>
          </cell>
          <cell r="J998">
            <v>0</v>
          </cell>
          <cell r="K998">
            <v>0</v>
          </cell>
          <cell r="L998">
            <v>0</v>
          </cell>
          <cell r="M998">
            <v>6000</v>
          </cell>
          <cell r="N998">
            <v>6000</v>
          </cell>
          <cell r="P998">
            <v>0</v>
          </cell>
        </row>
        <row r="999">
          <cell r="H999" t="str">
            <v>Madhavan Sriram-1700233c203</v>
          </cell>
          <cell r="I999" t="str">
            <v/>
          </cell>
          <cell r="J999">
            <v>0</v>
          </cell>
          <cell r="K999">
            <v>0</v>
          </cell>
          <cell r="L999">
            <v>0</v>
          </cell>
          <cell r="M999">
            <v>6000</v>
          </cell>
          <cell r="N999">
            <v>6000</v>
          </cell>
          <cell r="P999">
            <v>0</v>
          </cell>
        </row>
        <row r="1000">
          <cell r="H1000" t="str">
            <v>Koka Siva Prakash-1700223c203</v>
          </cell>
          <cell r="I1000" t="str">
            <v/>
          </cell>
          <cell r="J1000">
            <v>0</v>
          </cell>
          <cell r="K1000">
            <v>0</v>
          </cell>
          <cell r="L1000">
            <v>0</v>
          </cell>
          <cell r="M1000">
            <v>6000</v>
          </cell>
          <cell r="N1000">
            <v>6000</v>
          </cell>
          <cell r="P1000">
            <v>0</v>
          </cell>
        </row>
        <row r="1001">
          <cell r="H1001" t="str">
            <v>Sarthak Didwania-1700270c203</v>
          </cell>
          <cell r="I1001" t="str">
            <v/>
          </cell>
          <cell r="J1001">
            <v>0</v>
          </cell>
          <cell r="K1001">
            <v>0</v>
          </cell>
          <cell r="L1001">
            <v>0</v>
          </cell>
          <cell r="M1001">
            <v>6000</v>
          </cell>
          <cell r="N1001">
            <v>6000</v>
          </cell>
          <cell r="P1001">
            <v>0</v>
          </cell>
        </row>
        <row r="1002">
          <cell r="H1002" t="str">
            <v>Anushk Vijayvargiya-1700196c203</v>
          </cell>
          <cell r="I1002" t="str">
            <v>Cr</v>
          </cell>
          <cell r="J1002">
            <v>1500</v>
          </cell>
          <cell r="K1002">
            <v>0</v>
          </cell>
          <cell r="L1002">
            <v>1500</v>
          </cell>
          <cell r="M1002">
            <v>7500</v>
          </cell>
          <cell r="N1002">
            <v>6000</v>
          </cell>
          <cell r="P1002">
            <v>0</v>
          </cell>
        </row>
        <row r="1003">
          <cell r="H1003" t="str">
            <v>Aishwarya Dubey-1700117c202</v>
          </cell>
          <cell r="I1003" t="str">
            <v/>
          </cell>
          <cell r="J1003">
            <v>0</v>
          </cell>
          <cell r="K1003">
            <v>0</v>
          </cell>
          <cell r="L1003">
            <v>0</v>
          </cell>
          <cell r="M1003">
            <v>6000</v>
          </cell>
          <cell r="N1003">
            <v>6000</v>
          </cell>
          <cell r="P1003">
            <v>0</v>
          </cell>
        </row>
        <row r="1004">
          <cell r="H1004" t="str">
            <v>Kummara Sai Sumanth-1700226c203</v>
          </cell>
          <cell r="I1004" t="str">
            <v/>
          </cell>
          <cell r="J1004">
            <v>0</v>
          </cell>
          <cell r="K1004">
            <v>0</v>
          </cell>
          <cell r="L1004">
            <v>0</v>
          </cell>
          <cell r="M1004">
            <v>6000</v>
          </cell>
          <cell r="N1004">
            <v>6000</v>
          </cell>
          <cell r="P1004">
            <v>0</v>
          </cell>
        </row>
        <row r="1005">
          <cell r="H1005" t="str">
            <v>Tanay Saboo-1700433c205</v>
          </cell>
          <cell r="I1005" t="str">
            <v/>
          </cell>
          <cell r="J1005">
            <v>0</v>
          </cell>
          <cell r="K1005">
            <v>0</v>
          </cell>
          <cell r="L1005">
            <v>0</v>
          </cell>
          <cell r="M1005">
            <v>6000</v>
          </cell>
          <cell r="N1005">
            <v>6000</v>
          </cell>
          <cell r="P1005">
            <v>0</v>
          </cell>
        </row>
        <row r="1006">
          <cell r="H1006" t="str">
            <v>Manan Mukim-1700146c202</v>
          </cell>
          <cell r="I1006" t="str">
            <v/>
          </cell>
          <cell r="J1006">
            <v>0</v>
          </cell>
          <cell r="K1006">
            <v>0</v>
          </cell>
          <cell r="L1006">
            <v>0</v>
          </cell>
          <cell r="M1006">
            <v>6000</v>
          </cell>
          <cell r="N1006">
            <v>6000</v>
          </cell>
          <cell r="P1006">
            <v>0</v>
          </cell>
        </row>
        <row r="1007">
          <cell r="H1007" t="str">
            <v>Gomada Surya Vamsi Karthik-1700310c204</v>
          </cell>
          <cell r="I1007" t="str">
            <v/>
          </cell>
          <cell r="J1007">
            <v>0</v>
          </cell>
          <cell r="K1007">
            <v>0</v>
          </cell>
          <cell r="L1007">
            <v>0</v>
          </cell>
          <cell r="M1007">
            <v>6000</v>
          </cell>
          <cell r="N1007">
            <v>6000</v>
          </cell>
          <cell r="P1007">
            <v>0</v>
          </cell>
        </row>
        <row r="1008">
          <cell r="H1008" t="str">
            <v>Saipraveen-1700348c204</v>
          </cell>
          <cell r="I1008" t="str">
            <v/>
          </cell>
          <cell r="J1008">
            <v>0</v>
          </cell>
          <cell r="K1008">
            <v>0</v>
          </cell>
          <cell r="L1008">
            <v>0</v>
          </cell>
          <cell r="M1008">
            <v>6300</v>
          </cell>
          <cell r="N1008">
            <v>6300</v>
          </cell>
          <cell r="P1008">
            <v>0</v>
          </cell>
        </row>
        <row r="1009">
          <cell r="H1009" t="str">
            <v>Saksham Gupta-1700349c204</v>
          </cell>
          <cell r="I1009" t="str">
            <v/>
          </cell>
          <cell r="J1009">
            <v>0</v>
          </cell>
          <cell r="K1009">
            <v>0</v>
          </cell>
          <cell r="L1009">
            <v>0</v>
          </cell>
          <cell r="M1009">
            <v>6000</v>
          </cell>
          <cell r="N1009">
            <v>6000</v>
          </cell>
          <cell r="P1009">
            <v>0</v>
          </cell>
        </row>
        <row r="1010">
          <cell r="H1010" t="str">
            <v>Gudivada Anudeep-1700311c204</v>
          </cell>
          <cell r="I1010" t="str">
            <v/>
          </cell>
          <cell r="J1010">
            <v>0</v>
          </cell>
          <cell r="K1010">
            <v>0</v>
          </cell>
          <cell r="L1010">
            <v>0</v>
          </cell>
          <cell r="M1010">
            <v>6000</v>
          </cell>
          <cell r="N1010">
            <v>6000</v>
          </cell>
          <cell r="P1010">
            <v>0</v>
          </cell>
        </row>
        <row r="1011">
          <cell r="H1011" t="str">
            <v>Gunda Anil Reddy-1700212c203</v>
          </cell>
          <cell r="I1011" t="str">
            <v/>
          </cell>
          <cell r="J1011">
            <v>0</v>
          </cell>
          <cell r="K1011">
            <v>0</v>
          </cell>
          <cell r="L1011">
            <v>0</v>
          </cell>
          <cell r="M1011">
            <v>6000</v>
          </cell>
          <cell r="N1011">
            <v>6000</v>
          </cell>
          <cell r="P1011">
            <v>0</v>
          </cell>
        </row>
        <row r="1012">
          <cell r="H1012" t="str">
            <v>Tarun Naga Sai Perisetti-1700435c205</v>
          </cell>
          <cell r="I1012" t="str">
            <v/>
          </cell>
          <cell r="J1012">
            <v>0</v>
          </cell>
          <cell r="K1012">
            <v>0</v>
          </cell>
          <cell r="L1012">
            <v>0</v>
          </cell>
          <cell r="M1012">
            <v>6000</v>
          </cell>
          <cell r="N1012">
            <v>6000</v>
          </cell>
          <cell r="P1012">
            <v>0</v>
          </cell>
        </row>
        <row r="1013">
          <cell r="H1013" t="str">
            <v>Madiraju Vs Harshanandan-1700234c203</v>
          </cell>
          <cell r="I1013" t="str">
            <v/>
          </cell>
          <cell r="J1013">
            <v>0</v>
          </cell>
          <cell r="K1013">
            <v>0</v>
          </cell>
          <cell r="L1013">
            <v>0</v>
          </cell>
          <cell r="M1013">
            <v>4422</v>
          </cell>
          <cell r="N1013">
            <v>6000</v>
          </cell>
          <cell r="O1013" t="str">
            <v>Cr</v>
          </cell>
          <cell r="P1013">
            <v>-1578</v>
          </cell>
        </row>
        <row r="1014">
          <cell r="H1014" t="str">
            <v>Nishant Pandey-1700250c203</v>
          </cell>
          <cell r="I1014" t="str">
            <v/>
          </cell>
          <cell r="J1014">
            <v>0</v>
          </cell>
          <cell r="K1014">
            <v>0</v>
          </cell>
          <cell r="L1014">
            <v>0</v>
          </cell>
          <cell r="M1014">
            <v>36450</v>
          </cell>
          <cell r="N1014">
            <v>36450</v>
          </cell>
          <cell r="P1014">
            <v>0</v>
          </cell>
        </row>
        <row r="1015">
          <cell r="H1015" t="str">
            <v>Mohammad Faiyaz Khira-1700403c205</v>
          </cell>
          <cell r="I1015" t="str">
            <v/>
          </cell>
          <cell r="J1015">
            <v>0</v>
          </cell>
          <cell r="K1015">
            <v>0</v>
          </cell>
          <cell r="L1015">
            <v>0</v>
          </cell>
          <cell r="M1015">
            <v>6000</v>
          </cell>
          <cell r="N1015">
            <v>6000</v>
          </cell>
          <cell r="P1015">
            <v>0</v>
          </cell>
        </row>
        <row r="1016">
          <cell r="H1016" t="str">
            <v>Prateek Singhal-1700260c203</v>
          </cell>
          <cell r="I1016" t="str">
            <v/>
          </cell>
          <cell r="J1016">
            <v>0</v>
          </cell>
          <cell r="K1016">
            <v>0</v>
          </cell>
          <cell r="L1016">
            <v>0</v>
          </cell>
          <cell r="M1016">
            <v>6000</v>
          </cell>
          <cell r="N1016">
            <v>6000</v>
          </cell>
          <cell r="P1016">
            <v>0</v>
          </cell>
        </row>
        <row r="1017">
          <cell r="H1017" t="str">
            <v>Shubhankar-1700425c205</v>
          </cell>
          <cell r="I1017" t="str">
            <v/>
          </cell>
          <cell r="J1017">
            <v>0</v>
          </cell>
          <cell r="K1017">
            <v>0</v>
          </cell>
          <cell r="L1017">
            <v>0</v>
          </cell>
          <cell r="M1017">
            <v>6000</v>
          </cell>
          <cell r="N1017">
            <v>6000</v>
          </cell>
          <cell r="P1017">
            <v>0</v>
          </cell>
        </row>
        <row r="1018">
          <cell r="H1018" t="str">
            <v>Chaitanya Kumar Mulakala-1700202c203</v>
          </cell>
          <cell r="I1018" t="str">
            <v/>
          </cell>
          <cell r="J1018">
            <v>0</v>
          </cell>
          <cell r="K1018">
            <v>0</v>
          </cell>
          <cell r="L1018">
            <v>0</v>
          </cell>
          <cell r="M1018">
            <v>6000</v>
          </cell>
          <cell r="N1018">
            <v>6000</v>
          </cell>
          <cell r="P1018">
            <v>0</v>
          </cell>
        </row>
        <row r="1019">
          <cell r="H1019" t="str">
            <v>Sushrut Gokhale-1700361c204</v>
          </cell>
          <cell r="I1019" t="str">
            <v/>
          </cell>
          <cell r="J1019">
            <v>0</v>
          </cell>
          <cell r="K1019">
            <v>0</v>
          </cell>
          <cell r="L1019">
            <v>0</v>
          </cell>
          <cell r="M1019">
            <v>6000</v>
          </cell>
          <cell r="N1019">
            <v>6000</v>
          </cell>
          <cell r="P1019">
            <v>0</v>
          </cell>
        </row>
        <row r="1020">
          <cell r="H1020" t="str">
            <v>Putta Saikumar Reddy-1700412c205</v>
          </cell>
          <cell r="I1020" t="str">
            <v/>
          </cell>
          <cell r="J1020">
            <v>0</v>
          </cell>
          <cell r="K1020">
            <v>0</v>
          </cell>
          <cell r="L1020">
            <v>0</v>
          </cell>
          <cell r="M1020">
            <v>6000</v>
          </cell>
          <cell r="N1020">
            <v>6000</v>
          </cell>
          <cell r="P1020">
            <v>0</v>
          </cell>
        </row>
        <row r="1021">
          <cell r="H1021" t="str">
            <v>Kanuri Sai Sree-1700321c204</v>
          </cell>
          <cell r="I1021" t="str">
            <v/>
          </cell>
          <cell r="J1021">
            <v>0</v>
          </cell>
          <cell r="K1021">
            <v>0</v>
          </cell>
          <cell r="L1021">
            <v>0</v>
          </cell>
          <cell r="M1021">
            <v>6000</v>
          </cell>
          <cell r="N1021">
            <v>6000</v>
          </cell>
          <cell r="P1021">
            <v>0</v>
          </cell>
        </row>
        <row r="1022">
          <cell r="H1022" t="str">
            <v>D Surya Praneeth Reddy-1700305c204</v>
          </cell>
          <cell r="I1022" t="str">
            <v/>
          </cell>
          <cell r="J1022">
            <v>0</v>
          </cell>
          <cell r="K1022">
            <v>0</v>
          </cell>
          <cell r="L1022">
            <v>0</v>
          </cell>
          <cell r="M1022">
            <v>6000</v>
          </cell>
          <cell r="N1022">
            <v>6000</v>
          </cell>
          <cell r="P1022">
            <v>0</v>
          </cell>
        </row>
        <row r="1023">
          <cell r="H1023" t="str">
            <v>Aman Kumar Singh-1700189c203</v>
          </cell>
          <cell r="I1023" t="str">
            <v/>
          </cell>
          <cell r="J1023">
            <v>0</v>
          </cell>
          <cell r="K1023">
            <v>0</v>
          </cell>
          <cell r="L1023">
            <v>0</v>
          </cell>
          <cell r="M1023">
            <v>6000</v>
          </cell>
          <cell r="N1023">
            <v>6000</v>
          </cell>
          <cell r="P1023">
            <v>0</v>
          </cell>
        </row>
        <row r="1024">
          <cell r="H1024" t="str">
            <v>Deepika Bisht-1700204c203</v>
          </cell>
          <cell r="I1024" t="str">
            <v/>
          </cell>
          <cell r="J1024">
            <v>0</v>
          </cell>
          <cell r="K1024">
            <v>0</v>
          </cell>
          <cell r="L1024">
            <v>0</v>
          </cell>
          <cell r="M1024">
            <v>6000</v>
          </cell>
          <cell r="N1024">
            <v>6000</v>
          </cell>
          <cell r="P1024">
            <v>0</v>
          </cell>
        </row>
        <row r="1025">
          <cell r="H1025" t="str">
            <v>Aditya Singh-1700184c203</v>
          </cell>
          <cell r="I1025" t="str">
            <v/>
          </cell>
          <cell r="J1025">
            <v>0</v>
          </cell>
          <cell r="K1025">
            <v>0</v>
          </cell>
          <cell r="L1025">
            <v>0</v>
          </cell>
          <cell r="M1025">
            <v>6000</v>
          </cell>
          <cell r="N1025">
            <v>6000</v>
          </cell>
          <cell r="P1025">
            <v>0</v>
          </cell>
        </row>
        <row r="1026">
          <cell r="H1026" t="str">
            <v>Naman Wishraw-1700404c205</v>
          </cell>
          <cell r="I1026" t="str">
            <v/>
          </cell>
          <cell r="J1026">
            <v>0</v>
          </cell>
          <cell r="K1026">
            <v>0</v>
          </cell>
          <cell r="L1026">
            <v>0</v>
          </cell>
          <cell r="M1026">
            <v>6000</v>
          </cell>
          <cell r="N1026">
            <v>6000</v>
          </cell>
          <cell r="P1026">
            <v>0</v>
          </cell>
        </row>
        <row r="1027">
          <cell r="H1027" t="str">
            <v>Vellanki Bharath-1700438c205</v>
          </cell>
          <cell r="I1027" t="str">
            <v/>
          </cell>
          <cell r="J1027">
            <v>0</v>
          </cell>
          <cell r="K1027">
            <v>0</v>
          </cell>
          <cell r="L1027">
            <v>0</v>
          </cell>
          <cell r="M1027">
            <v>6000</v>
          </cell>
          <cell r="N1027">
            <v>6000</v>
          </cell>
          <cell r="P1027">
            <v>0</v>
          </cell>
        </row>
        <row r="1028">
          <cell r="H1028" t="str">
            <v>Raghav Kumar Mundra-1700413c205</v>
          </cell>
          <cell r="I1028" t="str">
            <v/>
          </cell>
          <cell r="J1028">
            <v>0</v>
          </cell>
          <cell r="K1028">
            <v>0</v>
          </cell>
          <cell r="L1028">
            <v>0</v>
          </cell>
          <cell r="M1028">
            <v>6000</v>
          </cell>
          <cell r="N1028">
            <v>6000</v>
          </cell>
          <cell r="P1028">
            <v>0</v>
          </cell>
        </row>
        <row r="1029">
          <cell r="H1029" t="str">
            <v>Pankaj-1700152c202</v>
          </cell>
          <cell r="I1029" t="str">
            <v/>
          </cell>
          <cell r="J1029">
            <v>0</v>
          </cell>
          <cell r="K1029">
            <v>0</v>
          </cell>
          <cell r="L1029">
            <v>0</v>
          </cell>
          <cell r="M1029">
            <v>6000</v>
          </cell>
          <cell r="N1029">
            <v>6000</v>
          </cell>
          <cell r="P1029">
            <v>0</v>
          </cell>
        </row>
        <row r="1030">
          <cell r="H1030" t="str">
            <v>Mallidi Jaya Deepthi-1700235c203</v>
          </cell>
          <cell r="I1030" t="str">
            <v/>
          </cell>
          <cell r="J1030">
            <v>0</v>
          </cell>
          <cell r="K1030">
            <v>0</v>
          </cell>
          <cell r="L1030">
            <v>0</v>
          </cell>
          <cell r="M1030">
            <v>6000</v>
          </cell>
          <cell r="N1030">
            <v>6000</v>
          </cell>
          <cell r="P1030">
            <v>0</v>
          </cell>
        </row>
        <row r="1031">
          <cell r="H1031" t="str">
            <v>Marrivada Bharat Chandra-1700238c203</v>
          </cell>
          <cell r="I1031" t="str">
            <v/>
          </cell>
          <cell r="J1031">
            <v>0</v>
          </cell>
          <cell r="K1031">
            <v>0</v>
          </cell>
          <cell r="L1031">
            <v>0</v>
          </cell>
          <cell r="M1031">
            <v>6000</v>
          </cell>
          <cell r="N1031">
            <v>6000</v>
          </cell>
          <cell r="P1031">
            <v>0</v>
          </cell>
        </row>
        <row r="1032">
          <cell r="H1032" t="str">
            <v>Aparna Saripella-1700297c204</v>
          </cell>
          <cell r="I1032" t="str">
            <v>Cr</v>
          </cell>
          <cell r="J1032">
            <v>650</v>
          </cell>
          <cell r="K1032">
            <v>0</v>
          </cell>
          <cell r="L1032">
            <v>650</v>
          </cell>
          <cell r="M1032">
            <v>6650</v>
          </cell>
          <cell r="N1032">
            <v>6000</v>
          </cell>
          <cell r="P1032">
            <v>0</v>
          </cell>
        </row>
        <row r="1033">
          <cell r="H1033" t="str">
            <v>Jahnavi Angati-1700317c204</v>
          </cell>
          <cell r="I1033" t="str">
            <v/>
          </cell>
          <cell r="J1033">
            <v>0</v>
          </cell>
          <cell r="K1033">
            <v>0</v>
          </cell>
          <cell r="L1033">
            <v>0</v>
          </cell>
          <cell r="M1033">
            <v>6000</v>
          </cell>
          <cell r="N1033">
            <v>6000</v>
          </cell>
          <cell r="P1033">
            <v>0</v>
          </cell>
        </row>
        <row r="1034">
          <cell r="H1034" t="str">
            <v>Aditya Kumar Dupakuntla-1700293c204</v>
          </cell>
          <cell r="I1034" t="str">
            <v/>
          </cell>
          <cell r="J1034">
            <v>0</v>
          </cell>
          <cell r="K1034">
            <v>0</v>
          </cell>
          <cell r="L1034">
            <v>0</v>
          </cell>
          <cell r="M1034">
            <v>6000</v>
          </cell>
          <cell r="N1034">
            <v>6000</v>
          </cell>
          <cell r="P1034">
            <v>0</v>
          </cell>
        </row>
        <row r="1035">
          <cell r="H1035" t="str">
            <v>Ogireddy Hima Satya Sagar Reddy-1700335c204</v>
          </cell>
          <cell r="I1035" t="str">
            <v/>
          </cell>
          <cell r="J1035">
            <v>0</v>
          </cell>
          <cell r="K1035">
            <v>0</v>
          </cell>
          <cell r="L1035">
            <v>0</v>
          </cell>
          <cell r="M1035">
            <v>6000</v>
          </cell>
          <cell r="N1035">
            <v>6000</v>
          </cell>
          <cell r="P1035">
            <v>0</v>
          </cell>
        </row>
        <row r="1036">
          <cell r="H1036" t="str">
            <v>Sri Vaishnava Santosh Samudrala-1700360c204</v>
          </cell>
          <cell r="I1036" t="str">
            <v/>
          </cell>
          <cell r="J1036">
            <v>0</v>
          </cell>
          <cell r="K1036">
            <v>0</v>
          </cell>
          <cell r="L1036">
            <v>0</v>
          </cell>
          <cell r="M1036">
            <v>6000</v>
          </cell>
          <cell r="N1036">
            <v>6000</v>
          </cell>
          <cell r="P1036">
            <v>0</v>
          </cell>
        </row>
        <row r="1037">
          <cell r="H1037" t="str">
            <v>Sourapu Pramodhh Mani-1700430c205</v>
          </cell>
          <cell r="I1037" t="str">
            <v/>
          </cell>
          <cell r="J1037">
            <v>0</v>
          </cell>
          <cell r="K1037">
            <v>0</v>
          </cell>
          <cell r="L1037">
            <v>0</v>
          </cell>
          <cell r="M1037">
            <v>6000</v>
          </cell>
          <cell r="N1037">
            <v>6000</v>
          </cell>
          <cell r="P1037">
            <v>0</v>
          </cell>
        </row>
        <row r="1038">
          <cell r="H1038" t="str">
            <v>Divyanshu Goyal-1700208c203</v>
          </cell>
          <cell r="I1038" t="str">
            <v/>
          </cell>
          <cell r="J1038">
            <v>0</v>
          </cell>
          <cell r="K1038">
            <v>0</v>
          </cell>
          <cell r="L1038">
            <v>0</v>
          </cell>
          <cell r="M1038">
            <v>6000</v>
          </cell>
          <cell r="N1038">
            <v>6000</v>
          </cell>
          <cell r="P1038">
            <v>0</v>
          </cell>
        </row>
        <row r="1039">
          <cell r="H1039" t="str">
            <v>Gunuru Mohan Kumar-1700312c204</v>
          </cell>
          <cell r="I1039" t="str">
            <v/>
          </cell>
          <cell r="J1039">
            <v>0</v>
          </cell>
          <cell r="K1039">
            <v>0</v>
          </cell>
          <cell r="L1039">
            <v>0</v>
          </cell>
          <cell r="M1039">
            <v>6000</v>
          </cell>
          <cell r="N1039">
            <v>6000</v>
          </cell>
          <cell r="P1039">
            <v>0</v>
          </cell>
        </row>
        <row r="1040">
          <cell r="H1040" t="str">
            <v>Nikita Arora-1700151c202</v>
          </cell>
          <cell r="I1040" t="str">
            <v/>
          </cell>
          <cell r="J1040">
            <v>0</v>
          </cell>
          <cell r="K1040">
            <v>0</v>
          </cell>
          <cell r="L1040">
            <v>0</v>
          </cell>
          <cell r="M1040">
            <v>6000</v>
          </cell>
          <cell r="N1040">
            <v>6000</v>
          </cell>
          <cell r="P1040">
            <v>0</v>
          </cell>
        </row>
        <row r="1041">
          <cell r="H1041" t="str">
            <v>P.dheeraj Kumar-1700407c205</v>
          </cell>
          <cell r="I1041" t="str">
            <v/>
          </cell>
          <cell r="J1041">
            <v>0</v>
          </cell>
          <cell r="K1041">
            <v>0</v>
          </cell>
          <cell r="L1041">
            <v>0</v>
          </cell>
          <cell r="M1041">
            <v>6000</v>
          </cell>
          <cell r="N1041">
            <v>6000</v>
          </cell>
          <cell r="P1041">
            <v>0</v>
          </cell>
        </row>
        <row r="1042">
          <cell r="H1042" t="str">
            <v>Yerrumsetty Bharath Chandra-1700292c203</v>
          </cell>
          <cell r="I1042" t="str">
            <v/>
          </cell>
          <cell r="J1042">
            <v>0</v>
          </cell>
          <cell r="K1042">
            <v>0</v>
          </cell>
          <cell r="L1042">
            <v>0</v>
          </cell>
          <cell r="M1042">
            <v>6000</v>
          </cell>
          <cell r="N1042">
            <v>6000</v>
          </cell>
          <cell r="P1042">
            <v>0</v>
          </cell>
        </row>
        <row r="1043">
          <cell r="H1043" t="str">
            <v>Shrey Dixit-1700273c203</v>
          </cell>
          <cell r="I1043" t="str">
            <v/>
          </cell>
          <cell r="J1043">
            <v>0</v>
          </cell>
          <cell r="K1043">
            <v>0</v>
          </cell>
          <cell r="L1043">
            <v>0</v>
          </cell>
          <cell r="M1043">
            <v>6000</v>
          </cell>
          <cell r="N1043">
            <v>6000</v>
          </cell>
          <cell r="P1043">
            <v>0</v>
          </cell>
        </row>
        <row r="1044">
          <cell r="H1044" t="str">
            <v>Alalla Venkata Swetha-1700369c205</v>
          </cell>
          <cell r="I1044" t="str">
            <v/>
          </cell>
          <cell r="J1044">
            <v>0</v>
          </cell>
          <cell r="K1044">
            <v>0</v>
          </cell>
          <cell r="L1044">
            <v>0</v>
          </cell>
          <cell r="M1044">
            <v>6000</v>
          </cell>
          <cell r="N1044">
            <v>6000</v>
          </cell>
          <cell r="P1044">
            <v>0</v>
          </cell>
        </row>
        <row r="1045">
          <cell r="H1045" t="str">
            <v>R Vishnuvardhan Reddy-1700263c203</v>
          </cell>
          <cell r="I1045" t="str">
            <v/>
          </cell>
          <cell r="J1045">
            <v>0</v>
          </cell>
          <cell r="K1045">
            <v>0</v>
          </cell>
          <cell r="L1045">
            <v>0</v>
          </cell>
          <cell r="M1045">
            <v>6000</v>
          </cell>
          <cell r="N1045">
            <v>6000</v>
          </cell>
          <cell r="P1045">
            <v>0</v>
          </cell>
        </row>
        <row r="1046">
          <cell r="H1046" t="str">
            <v>Lahari Kasarla-1700229c203</v>
          </cell>
          <cell r="I1046" t="str">
            <v/>
          </cell>
          <cell r="J1046">
            <v>0</v>
          </cell>
          <cell r="K1046">
            <v>0</v>
          </cell>
          <cell r="L1046">
            <v>0</v>
          </cell>
          <cell r="M1046">
            <v>6000</v>
          </cell>
          <cell r="N1046">
            <v>6000</v>
          </cell>
          <cell r="P1046">
            <v>0</v>
          </cell>
        </row>
        <row r="1047">
          <cell r="H1047" t="str">
            <v>Shreya Agrawal-1700170c202</v>
          </cell>
          <cell r="I1047" t="str">
            <v/>
          </cell>
          <cell r="J1047">
            <v>0</v>
          </cell>
          <cell r="K1047">
            <v>0</v>
          </cell>
          <cell r="L1047">
            <v>0</v>
          </cell>
          <cell r="M1047">
            <v>6000</v>
          </cell>
          <cell r="N1047">
            <v>6000</v>
          </cell>
          <cell r="P1047">
            <v>0</v>
          </cell>
        </row>
        <row r="1048">
          <cell r="H1048" t="str">
            <v>Sarvesh Khakholia-1700419c205</v>
          </cell>
          <cell r="I1048" t="str">
            <v/>
          </cell>
          <cell r="J1048">
            <v>0</v>
          </cell>
          <cell r="K1048">
            <v>0</v>
          </cell>
          <cell r="L1048">
            <v>0</v>
          </cell>
          <cell r="M1048">
            <v>6000</v>
          </cell>
          <cell r="N1048">
            <v>6000</v>
          </cell>
          <cell r="P1048">
            <v>0</v>
          </cell>
        </row>
        <row r="1049">
          <cell r="H1049" t="str">
            <v>Shaik Khalil-1700272c203</v>
          </cell>
          <cell r="I1049" t="str">
            <v/>
          </cell>
          <cell r="J1049">
            <v>0</v>
          </cell>
          <cell r="K1049">
            <v>0</v>
          </cell>
          <cell r="L1049">
            <v>0</v>
          </cell>
          <cell r="M1049">
            <v>6000</v>
          </cell>
          <cell r="N1049">
            <v>6000</v>
          </cell>
          <cell r="P1049">
            <v>0</v>
          </cell>
        </row>
        <row r="1050">
          <cell r="H1050" t="str">
            <v>Avunoori Rajesh-1700378c205</v>
          </cell>
          <cell r="I1050" t="str">
            <v/>
          </cell>
          <cell r="J1050">
            <v>0</v>
          </cell>
          <cell r="K1050">
            <v>0</v>
          </cell>
          <cell r="L1050">
            <v>0</v>
          </cell>
          <cell r="M1050">
            <v>6000</v>
          </cell>
          <cell r="N1050">
            <v>6000</v>
          </cell>
          <cell r="P1050">
            <v>0</v>
          </cell>
        </row>
        <row r="1051">
          <cell r="H1051" t="str">
            <v>Harsha Manda-1700213c203</v>
          </cell>
          <cell r="I1051" t="str">
            <v/>
          </cell>
          <cell r="J1051">
            <v>0</v>
          </cell>
          <cell r="K1051">
            <v>0</v>
          </cell>
          <cell r="L1051">
            <v>0</v>
          </cell>
          <cell r="M1051">
            <v>6000</v>
          </cell>
          <cell r="N1051">
            <v>6000</v>
          </cell>
          <cell r="P1051">
            <v>0</v>
          </cell>
        </row>
        <row r="1052">
          <cell r="H1052" t="str">
            <v>Gaurav Gupta-1700211c203</v>
          </cell>
          <cell r="I1052" t="str">
            <v/>
          </cell>
          <cell r="J1052">
            <v>0</v>
          </cell>
          <cell r="K1052">
            <v>0</v>
          </cell>
          <cell r="L1052">
            <v>0</v>
          </cell>
          <cell r="M1052">
            <v>6000</v>
          </cell>
          <cell r="N1052">
            <v>6000</v>
          </cell>
          <cell r="P1052">
            <v>0</v>
          </cell>
        </row>
        <row r="1053">
          <cell r="H1053" t="str">
            <v>Saiprasanth Paladugula-1700267c203</v>
          </cell>
          <cell r="I1053" t="str">
            <v/>
          </cell>
          <cell r="J1053">
            <v>0</v>
          </cell>
          <cell r="K1053">
            <v>0</v>
          </cell>
          <cell r="L1053">
            <v>0</v>
          </cell>
          <cell r="M1053">
            <v>6000</v>
          </cell>
          <cell r="N1053">
            <v>6000</v>
          </cell>
          <cell r="P1053">
            <v>0</v>
          </cell>
        </row>
        <row r="1054">
          <cell r="H1054" t="str">
            <v>Kunal Gupta-1700140c202</v>
          </cell>
          <cell r="I1054" t="str">
            <v/>
          </cell>
          <cell r="J1054">
            <v>0</v>
          </cell>
          <cell r="K1054">
            <v>0</v>
          </cell>
          <cell r="L1054">
            <v>0</v>
          </cell>
          <cell r="M1054">
            <v>6000</v>
          </cell>
          <cell r="N1054">
            <v>6000</v>
          </cell>
          <cell r="P1054">
            <v>0</v>
          </cell>
        </row>
        <row r="1055">
          <cell r="H1055" t="str">
            <v>Amol Bansal-1700192c203</v>
          </cell>
          <cell r="I1055" t="str">
            <v/>
          </cell>
          <cell r="J1055">
            <v>0</v>
          </cell>
          <cell r="K1055">
            <v>0</v>
          </cell>
          <cell r="L1055">
            <v>0</v>
          </cell>
          <cell r="M1055">
            <v>6000</v>
          </cell>
          <cell r="N1055">
            <v>6000</v>
          </cell>
          <cell r="P1055">
            <v>0</v>
          </cell>
        </row>
        <row r="1056">
          <cell r="H1056" t="str">
            <v>Karan Jay Jhaveri-1700390c205</v>
          </cell>
          <cell r="I1056" t="str">
            <v>Cr</v>
          </cell>
          <cell r="J1056">
            <v>2850</v>
          </cell>
          <cell r="K1056">
            <v>0</v>
          </cell>
          <cell r="L1056">
            <v>2850</v>
          </cell>
          <cell r="M1056">
            <v>8850</v>
          </cell>
          <cell r="N1056">
            <v>6000</v>
          </cell>
          <cell r="P1056">
            <v>0</v>
          </cell>
        </row>
        <row r="1057">
          <cell r="H1057" t="str">
            <v>Gangadasu Vinoothna-1700209c203</v>
          </cell>
          <cell r="I1057" t="str">
            <v/>
          </cell>
          <cell r="J1057">
            <v>0</v>
          </cell>
          <cell r="K1057">
            <v>0</v>
          </cell>
          <cell r="L1057">
            <v>0</v>
          </cell>
          <cell r="M1057">
            <v>6000</v>
          </cell>
          <cell r="N1057">
            <v>6000</v>
          </cell>
          <cell r="P1057">
            <v>0</v>
          </cell>
        </row>
        <row r="1058">
          <cell r="H1058" t="str">
            <v>Tanmay Sagar-1700174c202</v>
          </cell>
          <cell r="I1058" t="str">
            <v/>
          </cell>
          <cell r="J1058">
            <v>0</v>
          </cell>
          <cell r="K1058">
            <v>0</v>
          </cell>
          <cell r="L1058">
            <v>0</v>
          </cell>
          <cell r="M1058">
            <v>6000</v>
          </cell>
          <cell r="N1058">
            <v>6000</v>
          </cell>
          <cell r="P1058">
            <v>0</v>
          </cell>
        </row>
        <row r="1059">
          <cell r="H1059" t="str">
            <v>Ashish Chawla-1700198c203</v>
          </cell>
          <cell r="I1059" t="str">
            <v/>
          </cell>
          <cell r="J1059">
            <v>0</v>
          </cell>
          <cell r="K1059">
            <v>0</v>
          </cell>
          <cell r="L1059">
            <v>0</v>
          </cell>
          <cell r="M1059">
            <v>6000</v>
          </cell>
          <cell r="N1059">
            <v>6000</v>
          </cell>
          <cell r="P1059">
            <v>0</v>
          </cell>
        </row>
        <row r="1060">
          <cell r="H1060" t="str">
            <v>Pothala Dileep Kumar-1700411c205</v>
          </cell>
          <cell r="I1060" t="str">
            <v/>
          </cell>
          <cell r="J1060">
            <v>0</v>
          </cell>
          <cell r="K1060">
            <v>0</v>
          </cell>
          <cell r="L1060">
            <v>0</v>
          </cell>
          <cell r="M1060">
            <v>6300</v>
          </cell>
          <cell r="N1060">
            <v>6300</v>
          </cell>
          <cell r="P1060">
            <v>0</v>
          </cell>
        </row>
        <row r="1061">
          <cell r="H1061" t="str">
            <v>Harish Sharma-1700128c202</v>
          </cell>
          <cell r="I1061" t="str">
            <v/>
          </cell>
          <cell r="J1061">
            <v>0</v>
          </cell>
          <cell r="K1061">
            <v>0</v>
          </cell>
          <cell r="L1061">
            <v>0</v>
          </cell>
          <cell r="M1061">
            <v>6000</v>
          </cell>
          <cell r="N1061">
            <v>6000</v>
          </cell>
          <cell r="P1061">
            <v>0</v>
          </cell>
        </row>
        <row r="1062">
          <cell r="H1062" t="str">
            <v>Praduman Kumar-1700259c203</v>
          </cell>
          <cell r="I1062" t="str">
            <v/>
          </cell>
          <cell r="J1062">
            <v>0</v>
          </cell>
          <cell r="K1062">
            <v>0</v>
          </cell>
          <cell r="L1062">
            <v>0</v>
          </cell>
          <cell r="M1062">
            <v>6250</v>
          </cell>
          <cell r="N1062">
            <v>6250</v>
          </cell>
          <cell r="P1062">
            <v>0</v>
          </cell>
        </row>
        <row r="1063">
          <cell r="H1063" t="str">
            <v>Shikhar Sharma-1700168c202</v>
          </cell>
          <cell r="I1063" t="str">
            <v/>
          </cell>
          <cell r="J1063">
            <v>0</v>
          </cell>
          <cell r="K1063">
            <v>0</v>
          </cell>
          <cell r="L1063">
            <v>0</v>
          </cell>
          <cell r="M1063">
            <v>6000</v>
          </cell>
          <cell r="N1063">
            <v>6000</v>
          </cell>
          <cell r="P1063">
            <v>0</v>
          </cell>
        </row>
        <row r="1064">
          <cell r="H1064" t="str">
            <v>Snehal Singh-1700276c203</v>
          </cell>
          <cell r="I1064" t="str">
            <v/>
          </cell>
          <cell r="J1064">
            <v>0</v>
          </cell>
          <cell r="K1064">
            <v>0</v>
          </cell>
          <cell r="L1064">
            <v>0</v>
          </cell>
          <cell r="M1064">
            <v>6000</v>
          </cell>
          <cell r="N1064">
            <v>6000</v>
          </cell>
          <cell r="P1064">
            <v>0</v>
          </cell>
        </row>
        <row r="1065">
          <cell r="H1065" t="str">
            <v>Vibhav Airan-1700286c203</v>
          </cell>
          <cell r="I1065" t="str">
            <v/>
          </cell>
          <cell r="J1065">
            <v>0</v>
          </cell>
          <cell r="K1065">
            <v>0</v>
          </cell>
          <cell r="L1065">
            <v>0</v>
          </cell>
          <cell r="M1065">
            <v>6000</v>
          </cell>
          <cell r="N1065">
            <v>6000</v>
          </cell>
          <cell r="P1065">
            <v>0</v>
          </cell>
        </row>
        <row r="1066">
          <cell r="H1066" t="str">
            <v>Ayush Singh Chauhan-1700199c203</v>
          </cell>
          <cell r="I1066" t="str">
            <v/>
          </cell>
          <cell r="J1066">
            <v>0</v>
          </cell>
          <cell r="K1066">
            <v>0</v>
          </cell>
          <cell r="L1066">
            <v>0</v>
          </cell>
          <cell r="M1066">
            <v>6000</v>
          </cell>
          <cell r="N1066">
            <v>6000</v>
          </cell>
          <cell r="P1066">
            <v>0</v>
          </cell>
        </row>
        <row r="1067">
          <cell r="H1067" t="str">
            <v>Siddhant Jain-1700275c203</v>
          </cell>
          <cell r="I1067" t="str">
            <v/>
          </cell>
          <cell r="J1067">
            <v>0</v>
          </cell>
          <cell r="K1067">
            <v>0</v>
          </cell>
          <cell r="L1067">
            <v>0</v>
          </cell>
          <cell r="M1067">
            <v>6000</v>
          </cell>
          <cell r="N1067">
            <v>6000</v>
          </cell>
          <cell r="P1067">
            <v>0</v>
          </cell>
        </row>
        <row r="1068">
          <cell r="H1068" t="str">
            <v>Amit Bhandari-1700191c203</v>
          </cell>
          <cell r="I1068" t="str">
            <v/>
          </cell>
          <cell r="J1068">
            <v>0</v>
          </cell>
          <cell r="K1068">
            <v>0</v>
          </cell>
          <cell r="L1068">
            <v>0</v>
          </cell>
          <cell r="M1068">
            <v>6000</v>
          </cell>
          <cell r="N1068">
            <v>6000</v>
          </cell>
          <cell r="P1068">
            <v>0</v>
          </cell>
        </row>
        <row r="1069">
          <cell r="H1069" t="str">
            <v>Jayishnu-1700217c203</v>
          </cell>
          <cell r="I1069" t="str">
            <v/>
          </cell>
          <cell r="J1069">
            <v>0</v>
          </cell>
          <cell r="K1069">
            <v>0</v>
          </cell>
          <cell r="L1069">
            <v>0</v>
          </cell>
          <cell r="M1069">
            <v>6000</v>
          </cell>
          <cell r="N1069">
            <v>6000</v>
          </cell>
          <cell r="P1069">
            <v>0</v>
          </cell>
        </row>
        <row r="1070">
          <cell r="H1070" t="str">
            <v>Naveen Joon-1700245c203</v>
          </cell>
          <cell r="I1070" t="str">
            <v/>
          </cell>
          <cell r="J1070">
            <v>0</v>
          </cell>
          <cell r="K1070">
            <v>0</v>
          </cell>
          <cell r="L1070">
            <v>0</v>
          </cell>
          <cell r="M1070">
            <v>6000</v>
          </cell>
          <cell r="N1070">
            <v>6000</v>
          </cell>
          <cell r="P1070">
            <v>0</v>
          </cell>
        </row>
        <row r="1071">
          <cell r="H1071" t="str">
            <v>Javvaji Akhil Chowdary-1700216c203</v>
          </cell>
          <cell r="I1071" t="str">
            <v/>
          </cell>
          <cell r="J1071">
            <v>0</v>
          </cell>
          <cell r="K1071">
            <v>0</v>
          </cell>
          <cell r="L1071">
            <v>0</v>
          </cell>
          <cell r="M1071">
            <v>6000</v>
          </cell>
          <cell r="N1071">
            <v>6000</v>
          </cell>
          <cell r="P1071">
            <v>0</v>
          </cell>
        </row>
        <row r="1072">
          <cell r="H1072" t="str">
            <v>Ashish-1700197c203</v>
          </cell>
          <cell r="I1072" t="str">
            <v/>
          </cell>
          <cell r="J1072">
            <v>0</v>
          </cell>
          <cell r="K1072">
            <v>0</v>
          </cell>
          <cell r="L1072">
            <v>0</v>
          </cell>
          <cell r="M1072">
            <v>6000</v>
          </cell>
          <cell r="N1072">
            <v>6000</v>
          </cell>
          <cell r="P1072">
            <v>0</v>
          </cell>
        </row>
        <row r="1073">
          <cell r="H1073" t="str">
            <v>Kore Kiran-1700112c201</v>
          </cell>
          <cell r="I1073" t="str">
            <v/>
          </cell>
          <cell r="J1073">
            <v>0</v>
          </cell>
          <cell r="K1073">
            <v>0</v>
          </cell>
          <cell r="L1073">
            <v>0</v>
          </cell>
          <cell r="M1073">
            <v>6000</v>
          </cell>
          <cell r="N1073">
            <v>6000</v>
          </cell>
          <cell r="P1073">
            <v>0</v>
          </cell>
        </row>
        <row r="1074">
          <cell r="H1074" t="str">
            <v>Lakshya Agarwal-1700141c202</v>
          </cell>
          <cell r="I1074" t="str">
            <v/>
          </cell>
          <cell r="J1074">
            <v>0</v>
          </cell>
          <cell r="K1074">
            <v>0</v>
          </cell>
          <cell r="L1074">
            <v>0</v>
          </cell>
          <cell r="M1074">
            <v>6000</v>
          </cell>
          <cell r="N1074">
            <v>6000</v>
          </cell>
          <cell r="P1074">
            <v>0</v>
          </cell>
        </row>
        <row r="1075">
          <cell r="H1075" t="str">
            <v>Sharan Srinivasan-1700420c205</v>
          </cell>
          <cell r="I1075" t="str">
            <v/>
          </cell>
          <cell r="J1075">
            <v>0</v>
          </cell>
          <cell r="K1075">
            <v>0</v>
          </cell>
          <cell r="L1075">
            <v>0</v>
          </cell>
          <cell r="M1075">
            <v>6000</v>
          </cell>
          <cell r="N1075">
            <v>6000</v>
          </cell>
          <cell r="P1075">
            <v>0</v>
          </cell>
        </row>
        <row r="1076">
          <cell r="H1076" t="str">
            <v>Rohit Sharma-1700163c202</v>
          </cell>
          <cell r="I1076" t="str">
            <v/>
          </cell>
          <cell r="J1076">
            <v>0</v>
          </cell>
          <cell r="K1076">
            <v>0</v>
          </cell>
          <cell r="L1076">
            <v>0</v>
          </cell>
          <cell r="M1076">
            <v>6000</v>
          </cell>
          <cell r="N1076">
            <v>6000</v>
          </cell>
          <cell r="P1076">
            <v>0</v>
          </cell>
        </row>
        <row r="1077">
          <cell r="H1077" t="str">
            <v>Korlepara Pujith Sai Kumar-1700225c203</v>
          </cell>
          <cell r="I1077" t="str">
            <v/>
          </cell>
          <cell r="J1077">
            <v>0</v>
          </cell>
          <cell r="K1077">
            <v>0</v>
          </cell>
          <cell r="L1077">
            <v>0</v>
          </cell>
          <cell r="M1077">
            <v>6000</v>
          </cell>
          <cell r="N1077">
            <v>6000</v>
          </cell>
          <cell r="P1077">
            <v>0</v>
          </cell>
        </row>
        <row r="1078">
          <cell r="H1078" t="str">
            <v>Jonnavithula Chandan-1700319c204</v>
          </cell>
          <cell r="I1078" t="str">
            <v/>
          </cell>
          <cell r="J1078">
            <v>0</v>
          </cell>
          <cell r="K1078">
            <v>0</v>
          </cell>
          <cell r="L1078">
            <v>0</v>
          </cell>
          <cell r="M1078">
            <v>6000</v>
          </cell>
          <cell r="N1078">
            <v>6000</v>
          </cell>
          <cell r="P1078">
            <v>0</v>
          </cell>
        </row>
        <row r="1079">
          <cell r="H1079" t="str">
            <v>Charishma Pydi-1700203c203</v>
          </cell>
          <cell r="I1079" t="str">
            <v/>
          </cell>
          <cell r="J1079">
            <v>0</v>
          </cell>
          <cell r="K1079">
            <v>0</v>
          </cell>
          <cell r="L1079">
            <v>0</v>
          </cell>
          <cell r="M1079">
            <v>6000</v>
          </cell>
          <cell r="N1079">
            <v>6000</v>
          </cell>
          <cell r="P1079">
            <v>0</v>
          </cell>
        </row>
        <row r="1080">
          <cell r="H1080" t="str">
            <v>Niranjan Naidu Vechalapu-1700333c204</v>
          </cell>
          <cell r="I1080" t="str">
            <v/>
          </cell>
          <cell r="J1080">
            <v>0</v>
          </cell>
          <cell r="K1080">
            <v>0</v>
          </cell>
          <cell r="L1080">
            <v>0</v>
          </cell>
          <cell r="M1080">
            <v>6000</v>
          </cell>
          <cell r="N1080">
            <v>6000</v>
          </cell>
          <cell r="P1080">
            <v>0</v>
          </cell>
        </row>
        <row r="1081">
          <cell r="H1081" t="str">
            <v>Nimasa Konsam-1700249c203</v>
          </cell>
          <cell r="I1081" t="str">
            <v/>
          </cell>
          <cell r="J1081">
            <v>0</v>
          </cell>
          <cell r="K1081">
            <v>0</v>
          </cell>
          <cell r="L1081">
            <v>0</v>
          </cell>
          <cell r="M1081">
            <v>6000</v>
          </cell>
          <cell r="N1081">
            <v>6000</v>
          </cell>
          <cell r="P1081">
            <v>0</v>
          </cell>
        </row>
        <row r="1082">
          <cell r="H1082" t="str">
            <v>Harsith Kumar Nimmagada-1700316c204</v>
          </cell>
          <cell r="I1082" t="str">
            <v/>
          </cell>
          <cell r="J1082">
            <v>0</v>
          </cell>
          <cell r="K1082">
            <v>0</v>
          </cell>
          <cell r="L1082">
            <v>0</v>
          </cell>
          <cell r="M1082">
            <v>6000</v>
          </cell>
          <cell r="N1082">
            <v>6000</v>
          </cell>
          <cell r="P1082">
            <v>0</v>
          </cell>
        </row>
        <row r="1083">
          <cell r="H1083" t="str">
            <v>Navdeep Kaur-1700150c202</v>
          </cell>
          <cell r="I1083" t="str">
            <v/>
          </cell>
          <cell r="J1083">
            <v>0</v>
          </cell>
          <cell r="K1083">
            <v>0</v>
          </cell>
          <cell r="L1083">
            <v>0</v>
          </cell>
          <cell r="M1083">
            <v>6000</v>
          </cell>
          <cell r="N1083">
            <v>6000</v>
          </cell>
          <cell r="P1083">
            <v>0</v>
          </cell>
        </row>
        <row r="1084">
          <cell r="H1084" t="str">
            <v>Ande C K V Nagendra Kumar-1700374c205</v>
          </cell>
          <cell r="I1084" t="str">
            <v/>
          </cell>
          <cell r="J1084">
            <v>0</v>
          </cell>
          <cell r="K1084">
            <v>0</v>
          </cell>
          <cell r="L1084">
            <v>0</v>
          </cell>
          <cell r="M1084">
            <v>6000</v>
          </cell>
          <cell r="N1084">
            <v>6000</v>
          </cell>
          <cell r="P1084">
            <v>0</v>
          </cell>
        </row>
        <row r="1085">
          <cell r="H1085" t="str">
            <v>Piyush-1700257c203</v>
          </cell>
          <cell r="I1085" t="str">
            <v/>
          </cell>
          <cell r="J1085">
            <v>0</v>
          </cell>
          <cell r="K1085">
            <v>0</v>
          </cell>
          <cell r="L1085">
            <v>0</v>
          </cell>
          <cell r="M1085">
            <v>6000</v>
          </cell>
          <cell r="N1085">
            <v>6000</v>
          </cell>
          <cell r="P1085">
            <v>0</v>
          </cell>
        </row>
        <row r="1086">
          <cell r="H1086" t="str">
            <v>Divy Bansal-1700124c202</v>
          </cell>
          <cell r="I1086" t="str">
            <v/>
          </cell>
          <cell r="J1086">
            <v>0</v>
          </cell>
          <cell r="K1086">
            <v>0</v>
          </cell>
          <cell r="L1086">
            <v>0</v>
          </cell>
          <cell r="M1086">
            <v>6000</v>
          </cell>
          <cell r="N1086">
            <v>6000</v>
          </cell>
          <cell r="P1086">
            <v>0</v>
          </cell>
        </row>
        <row r="1087">
          <cell r="H1087" t="str">
            <v>Prabhnoor Kaur Sihra-1700155c202</v>
          </cell>
          <cell r="I1087" t="str">
            <v/>
          </cell>
          <cell r="J1087">
            <v>0</v>
          </cell>
          <cell r="K1087">
            <v>0</v>
          </cell>
          <cell r="L1087">
            <v>0</v>
          </cell>
          <cell r="M1087">
            <v>6000</v>
          </cell>
          <cell r="N1087">
            <v>6000</v>
          </cell>
          <cell r="P1087">
            <v>0</v>
          </cell>
        </row>
        <row r="1088">
          <cell r="H1088" t="str">
            <v>Kankipati Sai Rahul Dhanvi-1700134c202</v>
          </cell>
          <cell r="I1088" t="str">
            <v/>
          </cell>
          <cell r="J1088">
            <v>0</v>
          </cell>
          <cell r="K1088">
            <v>0</v>
          </cell>
          <cell r="L1088">
            <v>0</v>
          </cell>
          <cell r="M1088">
            <v>6000</v>
          </cell>
          <cell r="N1088">
            <v>6000</v>
          </cell>
          <cell r="P1088">
            <v>0</v>
          </cell>
        </row>
        <row r="1089">
          <cell r="H1089" t="str">
            <v>Rahul Gupta-1700161c202</v>
          </cell>
          <cell r="I1089" t="str">
            <v/>
          </cell>
          <cell r="J1089">
            <v>0</v>
          </cell>
          <cell r="K1089">
            <v>0</v>
          </cell>
          <cell r="L1089">
            <v>0</v>
          </cell>
          <cell r="M1089">
            <v>6000</v>
          </cell>
          <cell r="N1089">
            <v>6000</v>
          </cell>
          <cell r="P1089">
            <v>0</v>
          </cell>
        </row>
        <row r="1090">
          <cell r="H1090" t="str">
            <v>Bhavya Gupta-1700121c202</v>
          </cell>
          <cell r="I1090" t="str">
            <v/>
          </cell>
          <cell r="J1090">
            <v>0</v>
          </cell>
          <cell r="K1090">
            <v>0</v>
          </cell>
          <cell r="L1090">
            <v>0</v>
          </cell>
          <cell r="M1090">
            <v>6000</v>
          </cell>
          <cell r="N1090">
            <v>6000</v>
          </cell>
          <cell r="P1090">
            <v>0</v>
          </cell>
        </row>
        <row r="1091">
          <cell r="H1091" t="str">
            <v>Nilesh Bharadwaj Kopparty-1700248c203</v>
          </cell>
          <cell r="I1091" t="str">
            <v/>
          </cell>
          <cell r="J1091">
            <v>0</v>
          </cell>
          <cell r="K1091">
            <v>0</v>
          </cell>
          <cell r="L1091">
            <v>0</v>
          </cell>
          <cell r="M1091">
            <v>6000</v>
          </cell>
          <cell r="N1091">
            <v>6000</v>
          </cell>
          <cell r="P1091">
            <v>0</v>
          </cell>
        </row>
        <row r="1092">
          <cell r="H1092" t="str">
            <v>Gatta Venkat Loukik-1700126c202</v>
          </cell>
          <cell r="I1092" t="str">
            <v/>
          </cell>
          <cell r="J1092">
            <v>0</v>
          </cell>
          <cell r="K1092">
            <v>0</v>
          </cell>
          <cell r="L1092">
            <v>0</v>
          </cell>
          <cell r="M1092">
            <v>6000</v>
          </cell>
          <cell r="N1092">
            <v>6000</v>
          </cell>
          <cell r="P1092">
            <v>0</v>
          </cell>
        </row>
        <row r="1093">
          <cell r="H1093" t="str">
            <v>Vasanthawada Sri Ramana Saketh-1700115c201</v>
          </cell>
          <cell r="I1093" t="str">
            <v/>
          </cell>
          <cell r="J1093">
            <v>0</v>
          </cell>
          <cell r="K1093">
            <v>0</v>
          </cell>
          <cell r="L1093">
            <v>0</v>
          </cell>
          <cell r="M1093">
            <v>6300</v>
          </cell>
          <cell r="N1093">
            <v>6300</v>
          </cell>
          <cell r="P1093">
            <v>0</v>
          </cell>
        </row>
        <row r="1094">
          <cell r="H1094" t="str">
            <v>Jagata Guru Kiran-1700214c203</v>
          </cell>
          <cell r="I1094" t="str">
            <v/>
          </cell>
          <cell r="J1094">
            <v>0</v>
          </cell>
          <cell r="K1094">
            <v>0</v>
          </cell>
          <cell r="L1094">
            <v>0</v>
          </cell>
          <cell r="M1094">
            <v>6000</v>
          </cell>
          <cell r="N1094">
            <v>6000</v>
          </cell>
          <cell r="P1094">
            <v>0</v>
          </cell>
        </row>
        <row r="1095">
          <cell r="H1095" t="str">
            <v>Sawan-1700355c202</v>
          </cell>
          <cell r="I1095" t="str">
            <v/>
          </cell>
          <cell r="J1095">
            <v>0</v>
          </cell>
          <cell r="K1095">
            <v>0</v>
          </cell>
          <cell r="L1095">
            <v>0</v>
          </cell>
          <cell r="M1095">
            <v>6000</v>
          </cell>
          <cell r="N1095">
            <v>6000</v>
          </cell>
          <cell r="P1095">
            <v>0</v>
          </cell>
        </row>
        <row r="1096">
          <cell r="H1096" t="str">
            <v>Bondada Naga Venkata Revanth-1700299c204</v>
          </cell>
          <cell r="I1096" t="str">
            <v/>
          </cell>
          <cell r="J1096">
            <v>0</v>
          </cell>
          <cell r="K1096">
            <v>0</v>
          </cell>
          <cell r="L1096">
            <v>0</v>
          </cell>
          <cell r="M1096">
            <v>6000</v>
          </cell>
          <cell r="N1096">
            <v>6000</v>
          </cell>
          <cell r="P1096">
            <v>0</v>
          </cell>
        </row>
        <row r="1097">
          <cell r="H1097" t="str">
            <v>Sanivarapu Krishna Pavana Vinay-1700351c204</v>
          </cell>
          <cell r="I1097" t="str">
            <v/>
          </cell>
          <cell r="J1097">
            <v>0</v>
          </cell>
          <cell r="K1097">
            <v>0</v>
          </cell>
          <cell r="L1097">
            <v>0</v>
          </cell>
          <cell r="M1097">
            <v>6000</v>
          </cell>
          <cell r="N1097">
            <v>6000</v>
          </cell>
          <cell r="P1097">
            <v>0</v>
          </cell>
        </row>
        <row r="1098">
          <cell r="H1098" t="str">
            <v>Varshith Dosapati-1700285c203</v>
          </cell>
          <cell r="I1098" t="str">
            <v/>
          </cell>
          <cell r="J1098">
            <v>0</v>
          </cell>
          <cell r="K1098">
            <v>0</v>
          </cell>
          <cell r="L1098">
            <v>0</v>
          </cell>
          <cell r="M1098">
            <v>6500</v>
          </cell>
          <cell r="N1098">
            <v>6500</v>
          </cell>
          <cell r="P1098">
            <v>0</v>
          </cell>
        </row>
        <row r="1099">
          <cell r="H1099" t="str">
            <v>Kanika Gulati-1700219c203</v>
          </cell>
          <cell r="I1099" t="str">
            <v/>
          </cell>
          <cell r="J1099">
            <v>0</v>
          </cell>
          <cell r="K1099">
            <v>0</v>
          </cell>
          <cell r="L1099">
            <v>0</v>
          </cell>
          <cell r="M1099">
            <v>6000</v>
          </cell>
          <cell r="N1099">
            <v>6000</v>
          </cell>
          <cell r="P1099">
            <v>0</v>
          </cell>
        </row>
        <row r="1100">
          <cell r="H1100" t="str">
            <v>Ajay Goyal-1700185c203</v>
          </cell>
          <cell r="I1100" t="str">
            <v/>
          </cell>
          <cell r="J1100">
            <v>0</v>
          </cell>
          <cell r="K1100">
            <v>0</v>
          </cell>
          <cell r="L1100">
            <v>0</v>
          </cell>
          <cell r="M1100">
            <v>6000</v>
          </cell>
          <cell r="N1100">
            <v>6000</v>
          </cell>
          <cell r="P1100">
            <v>0</v>
          </cell>
        </row>
        <row r="1101">
          <cell r="H1101" t="str">
            <v>Y.sucharitha Reddy-1700179c202</v>
          </cell>
          <cell r="I1101" t="str">
            <v/>
          </cell>
          <cell r="J1101">
            <v>0</v>
          </cell>
          <cell r="K1101">
            <v>0</v>
          </cell>
          <cell r="L1101">
            <v>0</v>
          </cell>
          <cell r="M1101">
            <v>6000</v>
          </cell>
          <cell r="N1101">
            <v>6000</v>
          </cell>
          <cell r="P1101">
            <v>0</v>
          </cell>
        </row>
        <row r="1102">
          <cell r="H1102" t="str">
            <v>Priyanshu Yadav-1700261c203</v>
          </cell>
          <cell r="I1102" t="str">
            <v/>
          </cell>
          <cell r="J1102">
            <v>0</v>
          </cell>
          <cell r="K1102">
            <v>0</v>
          </cell>
          <cell r="L1102">
            <v>0</v>
          </cell>
          <cell r="M1102">
            <v>6000</v>
          </cell>
          <cell r="N1102">
            <v>6000</v>
          </cell>
          <cell r="P1102">
            <v>0</v>
          </cell>
        </row>
        <row r="1103">
          <cell r="H1103" t="str">
            <v>Siddanathi Sai Lokesh-1700426c205</v>
          </cell>
          <cell r="I1103" t="str">
            <v/>
          </cell>
          <cell r="J1103">
            <v>0</v>
          </cell>
          <cell r="K1103">
            <v>0</v>
          </cell>
          <cell r="L1103">
            <v>0</v>
          </cell>
          <cell r="M1103">
            <v>6000</v>
          </cell>
          <cell r="N1103">
            <v>6000</v>
          </cell>
          <cell r="P1103">
            <v>0</v>
          </cell>
        </row>
        <row r="1104">
          <cell r="H1104" t="str">
            <v>Sanket Milind Mane-1700353c203</v>
          </cell>
          <cell r="I1104" t="str">
            <v/>
          </cell>
          <cell r="J1104">
            <v>0</v>
          </cell>
          <cell r="K1104">
            <v>0</v>
          </cell>
          <cell r="L1104">
            <v>0</v>
          </cell>
          <cell r="M1104">
            <v>6000</v>
          </cell>
          <cell r="N1104">
            <v>6000</v>
          </cell>
          <cell r="P1104">
            <v>0</v>
          </cell>
        </row>
        <row r="1105">
          <cell r="H1105" t="str">
            <v>Akash Potla-1700186c203</v>
          </cell>
          <cell r="I1105" t="str">
            <v/>
          </cell>
          <cell r="J1105">
            <v>0</v>
          </cell>
          <cell r="K1105">
            <v>0</v>
          </cell>
          <cell r="L1105">
            <v>0</v>
          </cell>
          <cell r="M1105">
            <v>6000</v>
          </cell>
          <cell r="N1105">
            <v>6000</v>
          </cell>
          <cell r="P1105">
            <v>0</v>
          </cell>
        </row>
        <row r="1106">
          <cell r="H1106" t="str">
            <v>Aneesh Madhavan-1700194c203</v>
          </cell>
          <cell r="I1106" t="str">
            <v/>
          </cell>
          <cell r="J1106">
            <v>0</v>
          </cell>
          <cell r="K1106">
            <v>0</v>
          </cell>
          <cell r="L1106">
            <v>0</v>
          </cell>
          <cell r="M1106">
            <v>6000</v>
          </cell>
          <cell r="N1106">
            <v>6000</v>
          </cell>
          <cell r="P1106">
            <v>0</v>
          </cell>
        </row>
        <row r="1107">
          <cell r="H1107" t="str">
            <v>Mansab Ali Khan-1700330c203</v>
          </cell>
          <cell r="I1107" t="str">
            <v/>
          </cell>
          <cell r="J1107">
            <v>0</v>
          </cell>
          <cell r="K1107">
            <v>0</v>
          </cell>
          <cell r="L1107">
            <v>0</v>
          </cell>
          <cell r="M1107">
            <v>6000</v>
          </cell>
          <cell r="N1107">
            <v>6000</v>
          </cell>
          <cell r="P1107">
            <v>0</v>
          </cell>
        </row>
        <row r="1108">
          <cell r="H1108" t="str">
            <v>Andavilli Satya Srirag-1700373c205</v>
          </cell>
          <cell r="I1108" t="str">
            <v/>
          </cell>
          <cell r="J1108">
            <v>0</v>
          </cell>
          <cell r="K1108">
            <v>0</v>
          </cell>
          <cell r="L1108">
            <v>0</v>
          </cell>
          <cell r="M1108">
            <v>6000</v>
          </cell>
          <cell r="N1108">
            <v>6000</v>
          </cell>
          <cell r="P1108">
            <v>0</v>
          </cell>
        </row>
        <row r="1109">
          <cell r="H1109" t="str">
            <v>Palati Sai Abhishek Palati-1700336c204</v>
          </cell>
          <cell r="I1109" t="str">
            <v/>
          </cell>
          <cell r="J1109">
            <v>0</v>
          </cell>
          <cell r="K1109">
            <v>0</v>
          </cell>
          <cell r="L1109">
            <v>0</v>
          </cell>
          <cell r="M1109">
            <v>6000</v>
          </cell>
          <cell r="N1109">
            <v>6000</v>
          </cell>
          <cell r="P1109">
            <v>0</v>
          </cell>
        </row>
        <row r="1110">
          <cell r="H1110" t="str">
            <v>Ameya Mudgal-1700296c204</v>
          </cell>
          <cell r="I1110" t="str">
            <v/>
          </cell>
          <cell r="J1110">
            <v>0</v>
          </cell>
          <cell r="K1110">
            <v>0</v>
          </cell>
          <cell r="L1110">
            <v>0</v>
          </cell>
          <cell r="M1110">
            <v>6000</v>
          </cell>
          <cell r="N1110">
            <v>6000</v>
          </cell>
          <cell r="P1110">
            <v>0</v>
          </cell>
        </row>
        <row r="1111">
          <cell r="H1111" t="str">
            <v>Rahul Chowdary Kalapala-1700160c202</v>
          </cell>
          <cell r="I1111" t="str">
            <v/>
          </cell>
          <cell r="J1111">
            <v>0</v>
          </cell>
          <cell r="K1111">
            <v>0</v>
          </cell>
          <cell r="L1111">
            <v>0</v>
          </cell>
          <cell r="M1111">
            <v>6000</v>
          </cell>
          <cell r="N1111">
            <v>6000</v>
          </cell>
          <cell r="P1111">
            <v>0</v>
          </cell>
        </row>
        <row r="1112">
          <cell r="H1112" t="str">
            <v>Laxmi Narasimha Sastri Palepu-1700399c205</v>
          </cell>
          <cell r="I1112" t="str">
            <v/>
          </cell>
          <cell r="J1112">
            <v>0</v>
          </cell>
          <cell r="K1112">
            <v>0</v>
          </cell>
          <cell r="L1112">
            <v>0</v>
          </cell>
          <cell r="M1112">
            <v>6000</v>
          </cell>
          <cell r="N1112">
            <v>6000</v>
          </cell>
          <cell r="P1112">
            <v>0</v>
          </cell>
        </row>
        <row r="1113">
          <cell r="H1113" t="str">
            <v>Swati Deshwal-1700280c203</v>
          </cell>
          <cell r="I1113" t="str">
            <v/>
          </cell>
          <cell r="J1113">
            <v>0</v>
          </cell>
          <cell r="K1113">
            <v>0</v>
          </cell>
          <cell r="L1113">
            <v>0</v>
          </cell>
          <cell r="M1113">
            <v>6000</v>
          </cell>
          <cell r="N1113">
            <v>6000</v>
          </cell>
          <cell r="P1113">
            <v>0</v>
          </cell>
        </row>
        <row r="1114">
          <cell r="H1114" t="str">
            <v>Machha Subha Bharath-1700232c203</v>
          </cell>
          <cell r="I1114" t="str">
            <v/>
          </cell>
          <cell r="J1114">
            <v>0</v>
          </cell>
          <cell r="K1114">
            <v>0</v>
          </cell>
          <cell r="L1114">
            <v>0</v>
          </cell>
          <cell r="M1114">
            <v>6000</v>
          </cell>
          <cell r="N1114">
            <v>6000</v>
          </cell>
          <cell r="P1114">
            <v>0</v>
          </cell>
        </row>
        <row r="1115">
          <cell r="H1115" t="str">
            <v>Mansi Malik-1700237c203</v>
          </cell>
          <cell r="I1115" t="str">
            <v/>
          </cell>
          <cell r="J1115">
            <v>0</v>
          </cell>
          <cell r="K1115">
            <v>0</v>
          </cell>
          <cell r="L1115">
            <v>0</v>
          </cell>
          <cell r="M1115">
            <v>6000</v>
          </cell>
          <cell r="N1115">
            <v>6000</v>
          </cell>
          <cell r="P1115">
            <v>0</v>
          </cell>
        </row>
        <row r="1116">
          <cell r="H1116" t="str">
            <v>Penmatsa Dheerendra Varma-1700339c204</v>
          </cell>
          <cell r="I1116" t="str">
            <v/>
          </cell>
          <cell r="J1116">
            <v>0</v>
          </cell>
          <cell r="K1116">
            <v>0</v>
          </cell>
          <cell r="L1116">
            <v>0</v>
          </cell>
          <cell r="M1116">
            <v>6000</v>
          </cell>
          <cell r="N1116">
            <v>6000</v>
          </cell>
          <cell r="P1116">
            <v>0</v>
          </cell>
        </row>
        <row r="1117">
          <cell r="H1117" t="str">
            <v>Mayank Punghal-1700147c202</v>
          </cell>
          <cell r="I1117" t="str">
            <v/>
          </cell>
          <cell r="J1117">
            <v>0</v>
          </cell>
          <cell r="K1117">
            <v>0</v>
          </cell>
          <cell r="L1117">
            <v>0</v>
          </cell>
          <cell r="M1117">
            <v>6000</v>
          </cell>
          <cell r="N1117">
            <v>6000</v>
          </cell>
          <cell r="P1117">
            <v>0</v>
          </cell>
        </row>
        <row r="1118">
          <cell r="H1118" t="str">
            <v>Mrityunjaya Dixit-1700242c203</v>
          </cell>
          <cell r="I1118" t="str">
            <v/>
          </cell>
          <cell r="J1118">
            <v>0</v>
          </cell>
          <cell r="K1118">
            <v>0</v>
          </cell>
          <cell r="L1118">
            <v>0</v>
          </cell>
          <cell r="M1118">
            <v>6000</v>
          </cell>
          <cell r="N1118">
            <v>6000</v>
          </cell>
          <cell r="P1118">
            <v>0</v>
          </cell>
        </row>
        <row r="1119">
          <cell r="H1119" t="str">
            <v>Vikranth Varma Kosuri-1700367c204</v>
          </cell>
          <cell r="I1119" t="str">
            <v/>
          </cell>
          <cell r="J1119">
            <v>0</v>
          </cell>
          <cell r="K1119">
            <v>0</v>
          </cell>
          <cell r="L1119">
            <v>0</v>
          </cell>
          <cell r="M1119">
            <v>6000</v>
          </cell>
          <cell r="N1119">
            <v>6000</v>
          </cell>
          <cell r="P1119">
            <v>0</v>
          </cell>
        </row>
        <row r="1120">
          <cell r="H1120" t="str">
            <v>Budarayavalasa Nikhil Goutham-1700381c205</v>
          </cell>
          <cell r="I1120" t="str">
            <v/>
          </cell>
          <cell r="J1120">
            <v>0</v>
          </cell>
          <cell r="K1120">
            <v>0</v>
          </cell>
          <cell r="L1120">
            <v>0</v>
          </cell>
          <cell r="M1120">
            <v>6000</v>
          </cell>
          <cell r="N1120">
            <v>6000</v>
          </cell>
          <cell r="P1120">
            <v>0</v>
          </cell>
        </row>
        <row r="1121">
          <cell r="H1121" t="str">
            <v>Kuber Bansal-1700139c202</v>
          </cell>
          <cell r="I1121" t="str">
            <v/>
          </cell>
          <cell r="J1121">
            <v>0</v>
          </cell>
          <cell r="K1121">
            <v>0</v>
          </cell>
          <cell r="L1121">
            <v>0</v>
          </cell>
          <cell r="M1121">
            <v>6000</v>
          </cell>
          <cell r="N1121">
            <v>6000</v>
          </cell>
          <cell r="P1121">
            <v>0</v>
          </cell>
        </row>
        <row r="1122">
          <cell r="H1122" t="str">
            <v>Ayush Govil-1700120c202</v>
          </cell>
          <cell r="I1122" t="str">
            <v/>
          </cell>
          <cell r="J1122">
            <v>0</v>
          </cell>
          <cell r="K1122">
            <v>0</v>
          </cell>
          <cell r="L1122">
            <v>0</v>
          </cell>
          <cell r="M1122">
            <v>6000</v>
          </cell>
          <cell r="N1122">
            <v>6000</v>
          </cell>
          <cell r="P1122">
            <v>0</v>
          </cell>
        </row>
        <row r="1123">
          <cell r="H1123" t="str">
            <v>Kanduri Surya Kiran-1700218c203</v>
          </cell>
          <cell r="I1123" t="str">
            <v/>
          </cell>
          <cell r="J1123">
            <v>0</v>
          </cell>
          <cell r="K1123">
            <v>0</v>
          </cell>
          <cell r="L1123">
            <v>0</v>
          </cell>
          <cell r="M1123">
            <v>6000</v>
          </cell>
          <cell r="N1123">
            <v>6000</v>
          </cell>
          <cell r="P1123">
            <v>0</v>
          </cell>
        </row>
        <row r="1124">
          <cell r="H1124" t="str">
            <v>Keerthi Vikram V-1700392c205</v>
          </cell>
          <cell r="I1124" t="str">
            <v/>
          </cell>
          <cell r="J1124">
            <v>0</v>
          </cell>
          <cell r="K1124">
            <v>0</v>
          </cell>
          <cell r="L1124">
            <v>0</v>
          </cell>
          <cell r="M1124">
            <v>6000</v>
          </cell>
          <cell r="N1124">
            <v>6000</v>
          </cell>
          <cell r="P1124">
            <v>0</v>
          </cell>
        </row>
        <row r="1125">
          <cell r="H1125" t="str">
            <v>Piyush-1700154c202</v>
          </cell>
          <cell r="I1125" t="str">
            <v/>
          </cell>
          <cell r="J1125">
            <v>0</v>
          </cell>
          <cell r="K1125">
            <v>0</v>
          </cell>
          <cell r="L1125">
            <v>0</v>
          </cell>
          <cell r="M1125">
            <v>6000</v>
          </cell>
          <cell r="N1125">
            <v>6000</v>
          </cell>
          <cell r="P1125">
            <v>0</v>
          </cell>
        </row>
        <row r="1126">
          <cell r="H1126" t="str">
            <v>Yash Verma-1700441c205</v>
          </cell>
          <cell r="I1126" t="str">
            <v/>
          </cell>
          <cell r="J1126">
            <v>0</v>
          </cell>
          <cell r="K1126">
            <v>0</v>
          </cell>
          <cell r="L1126">
            <v>0</v>
          </cell>
          <cell r="M1126">
            <v>6000</v>
          </cell>
          <cell r="N1126">
            <v>6000</v>
          </cell>
          <cell r="P1126">
            <v>0</v>
          </cell>
        </row>
        <row r="1127">
          <cell r="H1127" t="str">
            <v>Divya Jain-1700207c203</v>
          </cell>
          <cell r="I1127" t="str">
            <v/>
          </cell>
          <cell r="J1127">
            <v>0</v>
          </cell>
          <cell r="K1127">
            <v>0</v>
          </cell>
          <cell r="L1127">
            <v>0</v>
          </cell>
          <cell r="M1127">
            <v>6000</v>
          </cell>
          <cell r="N1127">
            <v>6000</v>
          </cell>
          <cell r="P1127">
            <v>0</v>
          </cell>
        </row>
        <row r="1128">
          <cell r="H1128" t="str">
            <v>Vidya Anirudh-1700366c204</v>
          </cell>
          <cell r="I1128" t="str">
            <v/>
          </cell>
          <cell r="J1128">
            <v>0</v>
          </cell>
          <cell r="K1128">
            <v>0</v>
          </cell>
          <cell r="L1128">
            <v>0</v>
          </cell>
          <cell r="M1128">
            <v>6000</v>
          </cell>
          <cell r="N1128">
            <v>6000</v>
          </cell>
          <cell r="P1128">
            <v>0</v>
          </cell>
        </row>
        <row r="1129">
          <cell r="H1129" t="str">
            <v>Pilli Manideep-1700153c202</v>
          </cell>
          <cell r="I1129" t="str">
            <v/>
          </cell>
          <cell r="J1129">
            <v>0</v>
          </cell>
          <cell r="K1129">
            <v>0</v>
          </cell>
          <cell r="L1129">
            <v>0</v>
          </cell>
          <cell r="M1129">
            <v>6000</v>
          </cell>
          <cell r="N1129">
            <v>6000</v>
          </cell>
          <cell r="P1129">
            <v>0</v>
          </cell>
        </row>
        <row r="1130">
          <cell r="H1130" t="str">
            <v>Kurmala Sri Vishnu-1700227c203</v>
          </cell>
          <cell r="I1130" t="str">
            <v/>
          </cell>
          <cell r="J1130">
            <v>0</v>
          </cell>
          <cell r="K1130">
            <v>0</v>
          </cell>
          <cell r="L1130">
            <v>0</v>
          </cell>
          <cell r="M1130">
            <v>6000</v>
          </cell>
          <cell r="N1130">
            <v>6000</v>
          </cell>
          <cell r="P1130">
            <v>0</v>
          </cell>
        </row>
        <row r="1131">
          <cell r="H1131" t="str">
            <v>R.naushik-1700159c202</v>
          </cell>
          <cell r="I1131" t="str">
            <v/>
          </cell>
          <cell r="J1131">
            <v>0</v>
          </cell>
          <cell r="K1131">
            <v>0</v>
          </cell>
          <cell r="L1131">
            <v>0</v>
          </cell>
          <cell r="M1131">
            <v>6000</v>
          </cell>
          <cell r="N1131">
            <v>6000</v>
          </cell>
          <cell r="P1131">
            <v>0</v>
          </cell>
        </row>
        <row r="1132">
          <cell r="H1132" t="str">
            <v>Leela Krishna Duddukuri-1700143c202</v>
          </cell>
          <cell r="I1132" t="str">
            <v/>
          </cell>
          <cell r="J1132">
            <v>0</v>
          </cell>
          <cell r="K1132">
            <v>0</v>
          </cell>
          <cell r="L1132">
            <v>0</v>
          </cell>
          <cell r="M1132">
            <v>6000</v>
          </cell>
          <cell r="N1132">
            <v>6000</v>
          </cell>
          <cell r="P1132">
            <v>0</v>
          </cell>
        </row>
        <row r="1133">
          <cell r="H1133" t="str">
            <v>Vishal Sharma-1700178c202</v>
          </cell>
          <cell r="I1133" t="str">
            <v/>
          </cell>
          <cell r="J1133">
            <v>0</v>
          </cell>
          <cell r="K1133">
            <v>0</v>
          </cell>
          <cell r="L1133">
            <v>0</v>
          </cell>
          <cell r="M1133">
            <v>6000</v>
          </cell>
          <cell r="N1133">
            <v>6000</v>
          </cell>
          <cell r="P1133">
            <v>0</v>
          </cell>
        </row>
        <row r="1134">
          <cell r="H1134" t="str">
            <v>P Narasimha Chandra-1700406c205</v>
          </cell>
          <cell r="I1134" t="str">
            <v/>
          </cell>
          <cell r="J1134">
            <v>0</v>
          </cell>
          <cell r="K1134">
            <v>0</v>
          </cell>
          <cell r="L1134">
            <v>0</v>
          </cell>
          <cell r="M1134">
            <v>6000</v>
          </cell>
          <cell r="N1134">
            <v>6000</v>
          </cell>
          <cell r="P1134">
            <v>0</v>
          </cell>
        </row>
        <row r="1135">
          <cell r="H1135" t="str">
            <v>Sathi Harithamanisha-1700271c203</v>
          </cell>
          <cell r="I1135" t="str">
            <v/>
          </cell>
          <cell r="J1135">
            <v>0</v>
          </cell>
          <cell r="K1135">
            <v>0</v>
          </cell>
          <cell r="L1135">
            <v>0</v>
          </cell>
          <cell r="M1135">
            <v>6000</v>
          </cell>
          <cell r="N1135">
            <v>6000</v>
          </cell>
          <cell r="P1135">
            <v>0</v>
          </cell>
        </row>
        <row r="1136">
          <cell r="H1136" t="str">
            <v>Shikshaa Sharma-1700422c205</v>
          </cell>
          <cell r="I1136" t="str">
            <v/>
          </cell>
          <cell r="J1136">
            <v>0</v>
          </cell>
          <cell r="K1136">
            <v>0</v>
          </cell>
          <cell r="L1136">
            <v>0</v>
          </cell>
          <cell r="M1136">
            <v>6000</v>
          </cell>
          <cell r="N1136">
            <v>6000</v>
          </cell>
          <cell r="P1136">
            <v>0</v>
          </cell>
        </row>
        <row r="1137">
          <cell r="H1137" t="str">
            <v>Keesara Surya Teja Goud-1700222c203</v>
          </cell>
          <cell r="I1137" t="str">
            <v/>
          </cell>
          <cell r="J1137">
            <v>0</v>
          </cell>
          <cell r="K1137">
            <v>0</v>
          </cell>
          <cell r="L1137">
            <v>0</v>
          </cell>
          <cell r="M1137">
            <v>6000</v>
          </cell>
          <cell r="N1137">
            <v>6000</v>
          </cell>
          <cell r="P1137">
            <v>0</v>
          </cell>
        </row>
        <row r="1138">
          <cell r="H1138" t="str">
            <v>Shubhi Jain-1700274c203</v>
          </cell>
          <cell r="I1138" t="str">
            <v/>
          </cell>
          <cell r="J1138">
            <v>0</v>
          </cell>
          <cell r="K1138">
            <v>0</v>
          </cell>
          <cell r="L1138">
            <v>0</v>
          </cell>
          <cell r="M1138">
            <v>6000</v>
          </cell>
          <cell r="N1138">
            <v>6000</v>
          </cell>
          <cell r="P1138">
            <v>0</v>
          </cell>
        </row>
        <row r="1139">
          <cell r="H1139" t="str">
            <v>P Abhhaysimha Reddy-1700251c203</v>
          </cell>
          <cell r="I1139" t="str">
            <v/>
          </cell>
          <cell r="J1139">
            <v>0</v>
          </cell>
          <cell r="K1139">
            <v>0</v>
          </cell>
          <cell r="L1139">
            <v>0</v>
          </cell>
          <cell r="M1139">
            <v>6000</v>
          </cell>
          <cell r="N1139">
            <v>6000</v>
          </cell>
          <cell r="P1139">
            <v>0</v>
          </cell>
        </row>
        <row r="1140">
          <cell r="H1140" t="str">
            <v>Kaushik Budi-1700221c203</v>
          </cell>
          <cell r="I1140" t="str">
            <v/>
          </cell>
          <cell r="J1140">
            <v>0</v>
          </cell>
          <cell r="K1140">
            <v>0</v>
          </cell>
          <cell r="L1140">
            <v>0</v>
          </cell>
          <cell r="M1140">
            <v>6000</v>
          </cell>
          <cell r="N1140">
            <v>6000</v>
          </cell>
          <cell r="P1140">
            <v>0</v>
          </cell>
        </row>
        <row r="1141">
          <cell r="H1141" t="str">
            <v>Nikhil Jain-1700332c204</v>
          </cell>
          <cell r="I1141" t="str">
            <v/>
          </cell>
          <cell r="J1141">
            <v>0</v>
          </cell>
          <cell r="K1141">
            <v>0</v>
          </cell>
          <cell r="L1141">
            <v>0</v>
          </cell>
          <cell r="M1141">
            <v>6000</v>
          </cell>
          <cell r="N1141">
            <v>6000</v>
          </cell>
          <cell r="P1141">
            <v>0</v>
          </cell>
        </row>
        <row r="1142">
          <cell r="H1142" t="str">
            <v>Gorla Dheeraj Harsha Vardhan-1700388c205</v>
          </cell>
          <cell r="I1142" t="str">
            <v/>
          </cell>
          <cell r="J1142">
            <v>0</v>
          </cell>
          <cell r="K1142">
            <v>0</v>
          </cell>
          <cell r="L1142">
            <v>0</v>
          </cell>
          <cell r="M1142">
            <v>6000</v>
          </cell>
          <cell r="N1142">
            <v>6000</v>
          </cell>
          <cell r="P1142">
            <v>0</v>
          </cell>
        </row>
        <row r="1143">
          <cell r="H1143" t="str">
            <v>Alekhya Yetukuri-1700188c203</v>
          </cell>
          <cell r="I1143" t="str">
            <v/>
          </cell>
          <cell r="J1143">
            <v>0</v>
          </cell>
          <cell r="K1143">
            <v>0</v>
          </cell>
          <cell r="L1143">
            <v>0</v>
          </cell>
          <cell r="M1143">
            <v>6000</v>
          </cell>
          <cell r="N1143">
            <v>6000</v>
          </cell>
          <cell r="P1143">
            <v>0</v>
          </cell>
        </row>
        <row r="1144">
          <cell r="H1144" t="str">
            <v>Harsh Singh-1700129c202</v>
          </cell>
          <cell r="I1144" t="str">
            <v/>
          </cell>
          <cell r="J1144">
            <v>0</v>
          </cell>
          <cell r="K1144">
            <v>0</v>
          </cell>
          <cell r="L1144">
            <v>0</v>
          </cell>
          <cell r="M1144">
            <v>6000</v>
          </cell>
          <cell r="N1144">
            <v>6000</v>
          </cell>
          <cell r="P1144">
            <v>0</v>
          </cell>
        </row>
        <row r="1145">
          <cell r="H1145" t="str">
            <v>Shreya Agarwal-1700169c202</v>
          </cell>
          <cell r="I1145" t="str">
            <v/>
          </cell>
          <cell r="J1145">
            <v>0</v>
          </cell>
          <cell r="K1145">
            <v>0</v>
          </cell>
          <cell r="L1145">
            <v>0</v>
          </cell>
          <cell r="M1145">
            <v>6000</v>
          </cell>
          <cell r="N1145">
            <v>6000</v>
          </cell>
          <cell r="P1145">
            <v>0</v>
          </cell>
        </row>
        <row r="1146">
          <cell r="H1146" t="str">
            <v>Yelamarthi Geethika Chandana-1700181c202</v>
          </cell>
          <cell r="I1146" t="str">
            <v/>
          </cell>
          <cell r="J1146">
            <v>0</v>
          </cell>
          <cell r="K1146">
            <v>0</v>
          </cell>
          <cell r="L1146">
            <v>0</v>
          </cell>
          <cell r="M1146">
            <v>6000</v>
          </cell>
          <cell r="N1146">
            <v>6000</v>
          </cell>
          <cell r="P1146">
            <v>0</v>
          </cell>
        </row>
        <row r="1147">
          <cell r="H1147" t="str">
            <v>Gurajala Rakesh-1700313c204</v>
          </cell>
          <cell r="I1147" t="str">
            <v/>
          </cell>
          <cell r="J1147">
            <v>0</v>
          </cell>
          <cell r="K1147">
            <v>0</v>
          </cell>
          <cell r="L1147">
            <v>0</v>
          </cell>
          <cell r="M1147">
            <v>6000</v>
          </cell>
          <cell r="N1147">
            <v>6000</v>
          </cell>
          <cell r="P1147">
            <v>0</v>
          </cell>
        </row>
        <row r="1148">
          <cell r="H1148" t="str">
            <v>Phani Sriram Maganti-1700340c204</v>
          </cell>
          <cell r="I1148" t="str">
            <v/>
          </cell>
          <cell r="J1148">
            <v>0</v>
          </cell>
          <cell r="K1148">
            <v>0</v>
          </cell>
          <cell r="L1148">
            <v>0</v>
          </cell>
          <cell r="M1148">
            <v>6000</v>
          </cell>
          <cell r="N1148">
            <v>6000</v>
          </cell>
          <cell r="P1148">
            <v>0</v>
          </cell>
        </row>
        <row r="1149">
          <cell r="H1149" t="str">
            <v>Samarth Chhatwal-1700165c202</v>
          </cell>
          <cell r="I1149" t="str">
            <v/>
          </cell>
          <cell r="J1149">
            <v>0</v>
          </cell>
          <cell r="K1149">
            <v>0</v>
          </cell>
          <cell r="L1149">
            <v>0</v>
          </cell>
          <cell r="M1149">
            <v>6000</v>
          </cell>
          <cell r="N1149">
            <v>6000</v>
          </cell>
          <cell r="P1149">
            <v>0</v>
          </cell>
        </row>
        <row r="1150">
          <cell r="H1150" t="str">
            <v>Akshat Maheshwari-1700294c204</v>
          </cell>
          <cell r="I1150" t="str">
            <v/>
          </cell>
          <cell r="J1150">
            <v>0</v>
          </cell>
          <cell r="K1150">
            <v>0</v>
          </cell>
          <cell r="L1150">
            <v>0</v>
          </cell>
          <cell r="M1150">
            <v>6000</v>
          </cell>
          <cell r="N1150">
            <v>6000</v>
          </cell>
          <cell r="P1150">
            <v>0</v>
          </cell>
        </row>
        <row r="1151">
          <cell r="H1151" t="str">
            <v>Nikita Agarwala-1700247c203</v>
          </cell>
          <cell r="I1151" t="str">
            <v/>
          </cell>
          <cell r="J1151">
            <v>0</v>
          </cell>
          <cell r="K1151">
            <v>0</v>
          </cell>
          <cell r="L1151">
            <v>0</v>
          </cell>
          <cell r="M1151">
            <v>6000</v>
          </cell>
          <cell r="N1151">
            <v>6000</v>
          </cell>
          <cell r="P1151">
            <v>0</v>
          </cell>
        </row>
        <row r="1152">
          <cell r="H1152" t="str">
            <v>Tanishq Garg-1700173c202</v>
          </cell>
          <cell r="I1152" t="str">
            <v/>
          </cell>
          <cell r="J1152">
            <v>0</v>
          </cell>
          <cell r="K1152">
            <v>0</v>
          </cell>
          <cell r="L1152">
            <v>0</v>
          </cell>
          <cell r="M1152">
            <v>6000</v>
          </cell>
          <cell r="N1152">
            <v>6000</v>
          </cell>
          <cell r="P1152">
            <v>0</v>
          </cell>
        </row>
        <row r="1153">
          <cell r="H1153" t="str">
            <v>Bhimireddy Nirush Reddy-1700201c203</v>
          </cell>
          <cell r="I1153" t="str">
            <v/>
          </cell>
          <cell r="J1153">
            <v>0</v>
          </cell>
          <cell r="K1153">
            <v>0</v>
          </cell>
          <cell r="L1153">
            <v>0</v>
          </cell>
          <cell r="M1153">
            <v>6000</v>
          </cell>
          <cell r="N1153">
            <v>6000</v>
          </cell>
          <cell r="P1153">
            <v>0</v>
          </cell>
        </row>
        <row r="1154">
          <cell r="H1154" t="str">
            <v>Kunche Sai Phanetkar-1700398c205</v>
          </cell>
          <cell r="I1154" t="str">
            <v/>
          </cell>
          <cell r="J1154">
            <v>0</v>
          </cell>
          <cell r="K1154">
            <v>0</v>
          </cell>
          <cell r="L1154">
            <v>0</v>
          </cell>
          <cell r="M1154">
            <v>6000</v>
          </cell>
          <cell r="N1154">
            <v>6000</v>
          </cell>
          <cell r="P1154">
            <v>0</v>
          </cell>
        </row>
        <row r="1155">
          <cell r="H1155" t="str">
            <v>Kilaru Chanakya-1700136c202</v>
          </cell>
          <cell r="I1155" t="str">
            <v/>
          </cell>
          <cell r="J1155">
            <v>0</v>
          </cell>
          <cell r="K1155">
            <v>0</v>
          </cell>
          <cell r="L1155">
            <v>0</v>
          </cell>
          <cell r="M1155">
            <v>6000</v>
          </cell>
          <cell r="N1155">
            <v>6000</v>
          </cell>
          <cell r="P1155">
            <v>0</v>
          </cell>
        </row>
        <row r="1156">
          <cell r="H1156" t="str">
            <v>Bora Lakshmi Jagannadh-1700380c205</v>
          </cell>
          <cell r="I1156" t="str">
            <v/>
          </cell>
          <cell r="J1156">
            <v>0</v>
          </cell>
          <cell r="K1156">
            <v>0</v>
          </cell>
          <cell r="L1156">
            <v>0</v>
          </cell>
          <cell r="M1156">
            <v>6000</v>
          </cell>
          <cell r="N1156">
            <v>6000</v>
          </cell>
          <cell r="P1156">
            <v>0</v>
          </cell>
        </row>
        <row r="1157">
          <cell r="H1157" t="str">
            <v>Venkata Anirudh Koraganji-1700439c205</v>
          </cell>
          <cell r="I1157" t="str">
            <v/>
          </cell>
          <cell r="J1157">
            <v>0</v>
          </cell>
          <cell r="K1157">
            <v>0</v>
          </cell>
          <cell r="L1157">
            <v>0</v>
          </cell>
          <cell r="M1157">
            <v>6000</v>
          </cell>
          <cell r="N1157">
            <v>6000</v>
          </cell>
          <cell r="P1157">
            <v>0</v>
          </cell>
        </row>
        <row r="1158">
          <cell r="H1158" t="str">
            <v>Deepak M-1700304c204</v>
          </cell>
          <cell r="I1158" t="str">
            <v/>
          </cell>
          <cell r="J1158">
            <v>0</v>
          </cell>
          <cell r="K1158">
            <v>0</v>
          </cell>
          <cell r="L1158">
            <v>0</v>
          </cell>
          <cell r="M1158">
            <v>6000</v>
          </cell>
          <cell r="N1158">
            <v>6000</v>
          </cell>
          <cell r="P1158">
            <v>0</v>
          </cell>
        </row>
        <row r="1159">
          <cell r="H1159" t="str">
            <v>Madan Vamshidhar Reddy-1700401c205</v>
          </cell>
          <cell r="I1159" t="str">
            <v/>
          </cell>
          <cell r="J1159">
            <v>0</v>
          </cell>
          <cell r="K1159">
            <v>0</v>
          </cell>
          <cell r="L1159">
            <v>0</v>
          </cell>
          <cell r="M1159">
            <v>6000</v>
          </cell>
          <cell r="N1159">
            <v>6000</v>
          </cell>
          <cell r="P1159">
            <v>0</v>
          </cell>
        </row>
        <row r="1160">
          <cell r="H1160" t="str">
            <v>Bhavirisetty Abhishek-1700200c205</v>
          </cell>
          <cell r="I1160" t="str">
            <v/>
          </cell>
          <cell r="J1160">
            <v>0</v>
          </cell>
          <cell r="K1160">
            <v>0</v>
          </cell>
          <cell r="L1160">
            <v>0</v>
          </cell>
          <cell r="M1160">
            <v>6000</v>
          </cell>
          <cell r="N1160">
            <v>6000</v>
          </cell>
          <cell r="P1160">
            <v>0</v>
          </cell>
        </row>
        <row r="1161">
          <cell r="H1161" t="str">
            <v>Mayank Sharma-1700239c203</v>
          </cell>
          <cell r="I1161" t="str">
            <v/>
          </cell>
          <cell r="J1161">
            <v>0</v>
          </cell>
          <cell r="K1161">
            <v>0</v>
          </cell>
          <cell r="L1161">
            <v>0</v>
          </cell>
          <cell r="M1161">
            <v>17000</v>
          </cell>
          <cell r="N1161">
            <v>17000</v>
          </cell>
          <cell r="P1161">
            <v>0</v>
          </cell>
        </row>
        <row r="1162">
          <cell r="H1162" t="str">
            <v>Garlapati Sai Varun-1700309c204</v>
          </cell>
          <cell r="I1162" t="str">
            <v/>
          </cell>
          <cell r="J1162">
            <v>0</v>
          </cell>
          <cell r="K1162">
            <v>0</v>
          </cell>
          <cell r="L1162">
            <v>0</v>
          </cell>
          <cell r="M1162">
            <v>6000</v>
          </cell>
          <cell r="N1162">
            <v>6000</v>
          </cell>
          <cell r="P1162">
            <v>0</v>
          </cell>
        </row>
        <row r="1163">
          <cell r="H1163" t="str">
            <v>Amarthaluru Venkateswara Rohit Roy-1700190c203</v>
          </cell>
          <cell r="I1163" t="str">
            <v/>
          </cell>
          <cell r="J1163">
            <v>0</v>
          </cell>
          <cell r="K1163">
            <v>0</v>
          </cell>
          <cell r="L1163">
            <v>0</v>
          </cell>
          <cell r="M1163">
            <v>6000</v>
          </cell>
          <cell r="N1163">
            <v>6000</v>
          </cell>
          <cell r="P1163">
            <v>0</v>
          </cell>
        </row>
        <row r="1164">
          <cell r="H1164" t="str">
            <v>Chatakonda Kavyasree-1700301c204</v>
          </cell>
          <cell r="I1164" t="str">
            <v/>
          </cell>
          <cell r="J1164">
            <v>0</v>
          </cell>
          <cell r="K1164">
            <v>0</v>
          </cell>
          <cell r="L1164">
            <v>0</v>
          </cell>
          <cell r="M1164">
            <v>6000</v>
          </cell>
          <cell r="N1164">
            <v>6000</v>
          </cell>
          <cell r="P1164">
            <v>0</v>
          </cell>
        </row>
        <row r="1165">
          <cell r="H1165" t="str">
            <v>Kuruba Kiran Kumar-1700228c203</v>
          </cell>
          <cell r="I1165" t="str">
            <v/>
          </cell>
          <cell r="J1165">
            <v>0</v>
          </cell>
          <cell r="K1165">
            <v>0</v>
          </cell>
          <cell r="L1165">
            <v>0</v>
          </cell>
          <cell r="M1165">
            <v>6000</v>
          </cell>
          <cell r="N1165">
            <v>6000</v>
          </cell>
          <cell r="P1165">
            <v>0</v>
          </cell>
        </row>
        <row r="1166">
          <cell r="H1166" t="str">
            <v>Yarala Hruthik Reddy-1700289c203</v>
          </cell>
          <cell r="I1166" t="str">
            <v/>
          </cell>
          <cell r="J1166">
            <v>0</v>
          </cell>
          <cell r="K1166">
            <v>0</v>
          </cell>
          <cell r="L1166">
            <v>0</v>
          </cell>
          <cell r="M1166">
            <v>6000</v>
          </cell>
          <cell r="N1166">
            <v>6000</v>
          </cell>
          <cell r="P1166">
            <v>0</v>
          </cell>
        </row>
        <row r="1167">
          <cell r="H1167" t="str">
            <v>Aryan Dwivedi-1700119c202</v>
          </cell>
          <cell r="I1167" t="str">
            <v/>
          </cell>
          <cell r="J1167">
            <v>0</v>
          </cell>
          <cell r="K1167">
            <v>0</v>
          </cell>
          <cell r="L1167">
            <v>0</v>
          </cell>
          <cell r="M1167">
            <v>6000</v>
          </cell>
          <cell r="N1167">
            <v>6000</v>
          </cell>
          <cell r="P1167">
            <v>0</v>
          </cell>
        </row>
        <row r="1168">
          <cell r="H1168" t="str">
            <v>Ganne Sri Ram-1700210c203</v>
          </cell>
          <cell r="I1168" t="str">
            <v/>
          </cell>
          <cell r="J1168">
            <v>0</v>
          </cell>
          <cell r="K1168">
            <v>0</v>
          </cell>
          <cell r="L1168">
            <v>0</v>
          </cell>
          <cell r="M1168">
            <v>6000</v>
          </cell>
          <cell r="N1168">
            <v>6000</v>
          </cell>
          <cell r="P1168">
            <v>0</v>
          </cell>
        </row>
        <row r="1169">
          <cell r="H1169" t="str">
            <v>Raja Shanmukha Sai Vandith-1700414c205</v>
          </cell>
          <cell r="I1169" t="str">
            <v/>
          </cell>
          <cell r="J1169">
            <v>0</v>
          </cell>
          <cell r="K1169">
            <v>0</v>
          </cell>
          <cell r="L1169">
            <v>0</v>
          </cell>
          <cell r="M1169">
            <v>6000</v>
          </cell>
          <cell r="N1169">
            <v>6000</v>
          </cell>
          <cell r="P1169">
            <v>0</v>
          </cell>
        </row>
        <row r="1170">
          <cell r="H1170" t="str">
            <v>Sontu Narendra Gautam-1700357c204</v>
          </cell>
          <cell r="I1170" t="str">
            <v/>
          </cell>
          <cell r="J1170">
            <v>0</v>
          </cell>
          <cell r="K1170">
            <v>0</v>
          </cell>
          <cell r="L1170">
            <v>0</v>
          </cell>
          <cell r="M1170">
            <v>6000</v>
          </cell>
          <cell r="N1170">
            <v>6000</v>
          </cell>
          <cell r="P1170">
            <v>0</v>
          </cell>
        </row>
        <row r="1171">
          <cell r="H1171" t="str">
            <v>Kontham Avinash Reddy-1700396c205</v>
          </cell>
          <cell r="I1171" t="str">
            <v/>
          </cell>
          <cell r="J1171">
            <v>0</v>
          </cell>
          <cell r="K1171">
            <v>0</v>
          </cell>
          <cell r="L1171">
            <v>0</v>
          </cell>
          <cell r="M1171">
            <v>6000</v>
          </cell>
          <cell r="N1171">
            <v>6000</v>
          </cell>
          <cell r="P1171">
            <v>0</v>
          </cell>
        </row>
        <row r="1172">
          <cell r="H1172" t="str">
            <v>Tarun Kumar Chintu-1700434c205</v>
          </cell>
          <cell r="I1172" t="str">
            <v/>
          </cell>
          <cell r="J1172">
            <v>0</v>
          </cell>
          <cell r="K1172">
            <v>0</v>
          </cell>
          <cell r="L1172">
            <v>0</v>
          </cell>
          <cell r="M1172">
            <v>6000</v>
          </cell>
          <cell r="N1172">
            <v>6000</v>
          </cell>
          <cell r="P1172">
            <v>0</v>
          </cell>
        </row>
        <row r="1173">
          <cell r="H1173" t="str">
            <v>Karri Surya Satyeswar-1700391c205</v>
          </cell>
          <cell r="I1173" t="str">
            <v/>
          </cell>
          <cell r="J1173">
            <v>0</v>
          </cell>
          <cell r="K1173">
            <v>0</v>
          </cell>
          <cell r="L1173">
            <v>0</v>
          </cell>
          <cell r="M1173">
            <v>6000</v>
          </cell>
          <cell r="N1173">
            <v>6000</v>
          </cell>
          <cell r="P1173">
            <v>0</v>
          </cell>
        </row>
        <row r="1174">
          <cell r="H1174" t="str">
            <v>Vankayala Sai Rugveth-1700283c203</v>
          </cell>
          <cell r="I1174" t="str">
            <v/>
          </cell>
          <cell r="J1174">
            <v>0</v>
          </cell>
          <cell r="K1174">
            <v>0</v>
          </cell>
          <cell r="L1174">
            <v>0</v>
          </cell>
          <cell r="M1174">
            <v>6000</v>
          </cell>
          <cell r="N1174">
            <v>6000</v>
          </cell>
          <cell r="P1174">
            <v>0</v>
          </cell>
        </row>
        <row r="1175">
          <cell r="H1175" t="str">
            <v>Sanikommu Venkata Mahidhar Reddy-1700350c204</v>
          </cell>
          <cell r="I1175" t="str">
            <v/>
          </cell>
          <cell r="J1175">
            <v>0</v>
          </cell>
          <cell r="K1175">
            <v>0</v>
          </cell>
          <cell r="L1175">
            <v>0</v>
          </cell>
          <cell r="M1175">
            <v>6000</v>
          </cell>
          <cell r="N1175">
            <v>6000</v>
          </cell>
          <cell r="P1175">
            <v>0</v>
          </cell>
        </row>
        <row r="1176">
          <cell r="H1176" t="str">
            <v>Manan Bansal-1700236c203</v>
          </cell>
          <cell r="I1176" t="str">
            <v/>
          </cell>
          <cell r="J1176">
            <v>0</v>
          </cell>
          <cell r="K1176">
            <v>0</v>
          </cell>
          <cell r="L1176">
            <v>0</v>
          </cell>
          <cell r="M1176">
            <v>6000</v>
          </cell>
          <cell r="N1176">
            <v>6000</v>
          </cell>
          <cell r="P1176">
            <v>0</v>
          </cell>
        </row>
        <row r="1177">
          <cell r="H1177" t="str">
            <v>Sravan Ratna Pratap Kalagara-1700171c202</v>
          </cell>
          <cell r="I1177" t="str">
            <v/>
          </cell>
          <cell r="J1177">
            <v>0</v>
          </cell>
          <cell r="K1177">
            <v>0</v>
          </cell>
          <cell r="L1177">
            <v>0</v>
          </cell>
          <cell r="M1177">
            <v>6000</v>
          </cell>
          <cell r="N1177">
            <v>6000</v>
          </cell>
          <cell r="P1177">
            <v>0</v>
          </cell>
        </row>
        <row r="1178">
          <cell r="H1178" t="str">
            <v>Aryan Bipin Telang-1700376c205</v>
          </cell>
          <cell r="I1178" t="str">
            <v/>
          </cell>
          <cell r="J1178">
            <v>0</v>
          </cell>
          <cell r="K1178">
            <v>0</v>
          </cell>
          <cell r="L1178">
            <v>0</v>
          </cell>
          <cell r="M1178">
            <v>6000</v>
          </cell>
          <cell r="N1178">
            <v>6000</v>
          </cell>
          <cell r="P1178">
            <v>0</v>
          </cell>
        </row>
        <row r="1179">
          <cell r="H1179" t="str">
            <v>Devesh Razdan-1700387c205</v>
          </cell>
          <cell r="I1179" t="str">
            <v/>
          </cell>
          <cell r="J1179">
            <v>0</v>
          </cell>
          <cell r="K1179">
            <v>0</v>
          </cell>
          <cell r="L1179">
            <v>0</v>
          </cell>
          <cell r="M1179">
            <v>6000</v>
          </cell>
          <cell r="N1179">
            <v>6000</v>
          </cell>
          <cell r="P1179">
            <v>0</v>
          </cell>
        </row>
        <row r="1180">
          <cell r="H1180" t="str">
            <v>Ritesh Pippari-1700266c203</v>
          </cell>
          <cell r="I1180" t="str">
            <v/>
          </cell>
          <cell r="J1180">
            <v>0</v>
          </cell>
          <cell r="K1180">
            <v>0</v>
          </cell>
          <cell r="L1180">
            <v>0</v>
          </cell>
          <cell r="M1180">
            <v>6000</v>
          </cell>
          <cell r="N1180">
            <v>6000</v>
          </cell>
          <cell r="P1180">
            <v>0</v>
          </cell>
        </row>
        <row r="1181">
          <cell r="H1181" t="str">
            <v>Damodhar Sai Pesay-1700303c204</v>
          </cell>
          <cell r="I1181" t="str">
            <v/>
          </cell>
          <cell r="J1181">
            <v>0</v>
          </cell>
          <cell r="K1181">
            <v>0</v>
          </cell>
          <cell r="L1181">
            <v>0</v>
          </cell>
          <cell r="M1181">
            <v>6000</v>
          </cell>
          <cell r="N1181">
            <v>6000</v>
          </cell>
          <cell r="P1181">
            <v>0</v>
          </cell>
        </row>
        <row r="1182">
          <cell r="H1182" t="str">
            <v>Dammala Aakash Shetty-1700384c205</v>
          </cell>
          <cell r="I1182" t="str">
            <v/>
          </cell>
          <cell r="J1182">
            <v>0</v>
          </cell>
          <cell r="K1182">
            <v>0</v>
          </cell>
          <cell r="L1182">
            <v>0</v>
          </cell>
          <cell r="M1182">
            <v>6000</v>
          </cell>
          <cell r="N1182">
            <v>6000</v>
          </cell>
          <cell r="P1182">
            <v>0</v>
          </cell>
        </row>
        <row r="1183">
          <cell r="H1183" t="str">
            <v>Pralak Xavier Madanu-1700156c202</v>
          </cell>
          <cell r="I1183" t="str">
            <v/>
          </cell>
          <cell r="J1183">
            <v>0</v>
          </cell>
          <cell r="K1183">
            <v>0</v>
          </cell>
          <cell r="L1183">
            <v>0</v>
          </cell>
          <cell r="M1183">
            <v>6000</v>
          </cell>
          <cell r="N1183">
            <v>6000</v>
          </cell>
          <cell r="P1183">
            <v>0</v>
          </cell>
        </row>
        <row r="1184">
          <cell r="H1184" t="str">
            <v>Bugga Rohithraghavendra-1700300c204</v>
          </cell>
          <cell r="I1184" t="str">
            <v/>
          </cell>
          <cell r="J1184">
            <v>0</v>
          </cell>
          <cell r="K1184">
            <v>0</v>
          </cell>
          <cell r="L1184">
            <v>0</v>
          </cell>
          <cell r="M1184">
            <v>6000</v>
          </cell>
          <cell r="N1184">
            <v>6000</v>
          </cell>
          <cell r="P1184">
            <v>0</v>
          </cell>
        </row>
        <row r="1185">
          <cell r="H1185" t="str">
            <v>Pranshu Agrawal-1700157c202</v>
          </cell>
          <cell r="I1185" t="str">
            <v/>
          </cell>
          <cell r="J1185">
            <v>0</v>
          </cell>
          <cell r="K1185">
            <v>0</v>
          </cell>
          <cell r="L1185">
            <v>0</v>
          </cell>
          <cell r="M1185">
            <v>6000</v>
          </cell>
          <cell r="N1185">
            <v>6000</v>
          </cell>
          <cell r="P1185">
            <v>0</v>
          </cell>
        </row>
        <row r="1186">
          <cell r="H1186" t="str">
            <v>Medicharla Ravi Vinay-1700331c204</v>
          </cell>
          <cell r="I1186" t="str">
            <v/>
          </cell>
          <cell r="J1186">
            <v>0</v>
          </cell>
          <cell r="K1186">
            <v>0</v>
          </cell>
          <cell r="L1186">
            <v>0</v>
          </cell>
          <cell r="M1186">
            <v>6000</v>
          </cell>
          <cell r="N1186">
            <v>6000</v>
          </cell>
          <cell r="P1186">
            <v>0</v>
          </cell>
        </row>
        <row r="1187">
          <cell r="H1187" t="str">
            <v>Penmatsa Nikita-1700256c203</v>
          </cell>
          <cell r="I1187" t="str">
            <v/>
          </cell>
          <cell r="J1187">
            <v>0</v>
          </cell>
          <cell r="K1187">
            <v>0</v>
          </cell>
          <cell r="L1187">
            <v>0</v>
          </cell>
          <cell r="M1187">
            <v>6000</v>
          </cell>
          <cell r="N1187">
            <v>6000</v>
          </cell>
          <cell r="P1187">
            <v>0</v>
          </cell>
        </row>
        <row r="1188">
          <cell r="H1188" t="str">
            <v>Tulluri Sai Krishna-1700437c205</v>
          </cell>
          <cell r="I1188" t="str">
            <v/>
          </cell>
          <cell r="J1188">
            <v>0</v>
          </cell>
          <cell r="K1188">
            <v>0</v>
          </cell>
          <cell r="L1188">
            <v>0</v>
          </cell>
          <cell r="M1188">
            <v>6000</v>
          </cell>
          <cell r="N1188">
            <v>6000</v>
          </cell>
          <cell r="P1188">
            <v>0</v>
          </cell>
        </row>
        <row r="1189">
          <cell r="H1189" t="str">
            <v>Balaji Rao Vavintaparthi-1700298c204</v>
          </cell>
          <cell r="I1189" t="str">
            <v/>
          </cell>
          <cell r="J1189">
            <v>0</v>
          </cell>
          <cell r="K1189">
            <v>0</v>
          </cell>
          <cell r="L1189">
            <v>0</v>
          </cell>
          <cell r="M1189">
            <v>6000</v>
          </cell>
          <cell r="N1189">
            <v>6000</v>
          </cell>
          <cell r="P1189">
            <v>0</v>
          </cell>
        </row>
        <row r="1190">
          <cell r="H1190" t="str">
            <v>Sri Sai Bhargav Nagandla-1700172c202</v>
          </cell>
          <cell r="I1190" t="str">
            <v/>
          </cell>
          <cell r="J1190">
            <v>0</v>
          </cell>
          <cell r="K1190">
            <v>0</v>
          </cell>
          <cell r="L1190">
            <v>0</v>
          </cell>
          <cell r="M1190">
            <v>6000</v>
          </cell>
          <cell r="N1190">
            <v>6000</v>
          </cell>
          <cell r="P1190">
            <v>0</v>
          </cell>
        </row>
        <row r="1191">
          <cell r="H1191" t="str">
            <v>Rami Reddy Anudeep-1700344c204</v>
          </cell>
          <cell r="I1191" t="str">
            <v/>
          </cell>
          <cell r="J1191">
            <v>0</v>
          </cell>
          <cell r="K1191">
            <v>0</v>
          </cell>
          <cell r="L1191">
            <v>0</v>
          </cell>
          <cell r="M1191">
            <v>6000</v>
          </cell>
          <cell r="N1191">
            <v>6000</v>
          </cell>
          <cell r="P1191">
            <v>0</v>
          </cell>
        </row>
        <row r="1192">
          <cell r="H1192" t="str">
            <v>Lathish Kumar Gandla-1700142c205</v>
          </cell>
          <cell r="I1192" t="str">
            <v/>
          </cell>
          <cell r="J1192">
            <v>0</v>
          </cell>
          <cell r="K1192">
            <v>0</v>
          </cell>
          <cell r="L1192">
            <v>0</v>
          </cell>
          <cell r="M1192">
            <v>6000</v>
          </cell>
          <cell r="N1192">
            <v>6000</v>
          </cell>
          <cell r="P1192">
            <v>0</v>
          </cell>
        </row>
        <row r="1193">
          <cell r="H1193" t="str">
            <v>Satya Raj Daniel Boda-1700354c204</v>
          </cell>
          <cell r="I1193" t="str">
            <v/>
          </cell>
          <cell r="J1193">
            <v>0</v>
          </cell>
          <cell r="K1193">
            <v>0</v>
          </cell>
          <cell r="L1193">
            <v>0</v>
          </cell>
          <cell r="M1193">
            <v>6000</v>
          </cell>
          <cell r="N1193">
            <v>6000</v>
          </cell>
          <cell r="P1193">
            <v>0</v>
          </cell>
        </row>
        <row r="1194">
          <cell r="H1194" t="str">
            <v>Tanoori Alekhya-1700281c203</v>
          </cell>
          <cell r="I1194" t="str">
            <v/>
          </cell>
          <cell r="J1194">
            <v>0</v>
          </cell>
          <cell r="K1194">
            <v>0</v>
          </cell>
          <cell r="L1194">
            <v>0</v>
          </cell>
          <cell r="M1194">
            <v>6000</v>
          </cell>
          <cell r="N1194">
            <v>6000</v>
          </cell>
          <cell r="P1194">
            <v>0</v>
          </cell>
        </row>
        <row r="1195">
          <cell r="H1195" t="str">
            <v>Gannapu Reddy Charith Reddy-1700125c202</v>
          </cell>
          <cell r="I1195" t="str">
            <v/>
          </cell>
          <cell r="J1195">
            <v>0</v>
          </cell>
          <cell r="K1195">
            <v>0</v>
          </cell>
          <cell r="L1195">
            <v>0</v>
          </cell>
          <cell r="M1195">
            <v>6000</v>
          </cell>
          <cell r="N1195">
            <v>6000</v>
          </cell>
          <cell r="P1195">
            <v>0</v>
          </cell>
        </row>
        <row r="1196">
          <cell r="H1196" t="str">
            <v>Sai Kumar Pagidipalli-1700346c204</v>
          </cell>
          <cell r="I1196" t="str">
            <v/>
          </cell>
          <cell r="J1196">
            <v>0</v>
          </cell>
          <cell r="K1196">
            <v>0</v>
          </cell>
          <cell r="L1196">
            <v>0</v>
          </cell>
          <cell r="M1196">
            <v>6000</v>
          </cell>
          <cell r="N1196">
            <v>6000</v>
          </cell>
          <cell r="P1196">
            <v>0</v>
          </cell>
        </row>
        <row r="1197">
          <cell r="H1197" t="str">
            <v>Jaideep Reddy Gedi-1700215c203</v>
          </cell>
          <cell r="I1197" t="str">
            <v/>
          </cell>
          <cell r="J1197">
            <v>0</v>
          </cell>
          <cell r="K1197">
            <v>0</v>
          </cell>
          <cell r="L1197">
            <v>0</v>
          </cell>
          <cell r="M1197">
            <v>6000</v>
          </cell>
          <cell r="N1197">
            <v>6000</v>
          </cell>
          <cell r="P1197">
            <v>0</v>
          </cell>
        </row>
        <row r="1198">
          <cell r="H1198" t="str">
            <v>Sanjeeva Reddy Gangadasari-1700352c204</v>
          </cell>
          <cell r="I1198" t="str">
            <v/>
          </cell>
          <cell r="J1198">
            <v>0</v>
          </cell>
          <cell r="K1198">
            <v>0</v>
          </cell>
          <cell r="L1198">
            <v>0</v>
          </cell>
          <cell r="M1198">
            <v>6000</v>
          </cell>
          <cell r="N1198">
            <v>6000</v>
          </cell>
          <cell r="P1198">
            <v>0</v>
          </cell>
        </row>
        <row r="1199">
          <cell r="H1199" t="str">
            <v>Sitaram Chowdary Movva-1700429c205</v>
          </cell>
          <cell r="I1199" t="str">
            <v/>
          </cell>
          <cell r="J1199">
            <v>0</v>
          </cell>
          <cell r="K1199">
            <v>0</v>
          </cell>
          <cell r="L1199">
            <v>0</v>
          </cell>
          <cell r="M1199">
            <v>6000</v>
          </cell>
          <cell r="N1199">
            <v>6000</v>
          </cell>
          <cell r="P1199">
            <v>0</v>
          </cell>
        </row>
        <row r="1200">
          <cell r="H1200" t="str">
            <v>Sai Purna Praneeth Cheekati-1700347c204</v>
          </cell>
          <cell r="I1200" t="str">
            <v/>
          </cell>
          <cell r="J1200">
            <v>0</v>
          </cell>
          <cell r="K1200">
            <v>0</v>
          </cell>
          <cell r="L1200">
            <v>0</v>
          </cell>
          <cell r="M1200">
            <v>6000</v>
          </cell>
          <cell r="N1200">
            <v>6000</v>
          </cell>
          <cell r="P1200">
            <v>0</v>
          </cell>
        </row>
        <row r="1201">
          <cell r="H1201" t="str">
            <v>Rama Krishnam Raju Pericherla-1700114c201</v>
          </cell>
          <cell r="I1201" t="str">
            <v/>
          </cell>
          <cell r="J1201">
            <v>0</v>
          </cell>
          <cell r="K1201">
            <v>0</v>
          </cell>
          <cell r="L1201">
            <v>0</v>
          </cell>
          <cell r="M1201">
            <v>6000</v>
          </cell>
          <cell r="N1201">
            <v>6000</v>
          </cell>
          <cell r="P1201">
            <v>0</v>
          </cell>
        </row>
        <row r="1202">
          <cell r="H1202" t="str">
            <v>Tumati Naga Praneeth-1700282c203</v>
          </cell>
          <cell r="I1202" t="str">
            <v/>
          </cell>
          <cell r="J1202">
            <v>0</v>
          </cell>
          <cell r="K1202">
            <v>0</v>
          </cell>
          <cell r="L1202">
            <v>0</v>
          </cell>
          <cell r="M1202">
            <v>6000</v>
          </cell>
          <cell r="N1202">
            <v>6000</v>
          </cell>
          <cell r="P1202">
            <v>0</v>
          </cell>
        </row>
        <row r="1203">
          <cell r="H1203" t="str">
            <v>Dindukurthi Prema Chandra-1700206c203</v>
          </cell>
          <cell r="I1203" t="str">
            <v/>
          </cell>
          <cell r="J1203">
            <v>0</v>
          </cell>
          <cell r="K1203">
            <v>0</v>
          </cell>
          <cell r="L1203">
            <v>0</v>
          </cell>
          <cell r="M1203">
            <v>6000</v>
          </cell>
          <cell r="N1203">
            <v>6000</v>
          </cell>
          <cell r="P1203">
            <v>0</v>
          </cell>
        </row>
        <row r="1204">
          <cell r="H1204" t="str">
            <v>Sai Krishna Sathvik Chakka-1700416c205</v>
          </cell>
          <cell r="I1204" t="str">
            <v/>
          </cell>
          <cell r="J1204">
            <v>0</v>
          </cell>
          <cell r="K1204">
            <v>0</v>
          </cell>
          <cell r="L1204">
            <v>0</v>
          </cell>
          <cell r="M1204">
            <v>6000</v>
          </cell>
          <cell r="N1204">
            <v>6000</v>
          </cell>
          <cell r="P1204">
            <v>0</v>
          </cell>
        </row>
        <row r="1205">
          <cell r="H1205" t="str">
            <v>Teja Krishna Kopuri-1700363c204</v>
          </cell>
          <cell r="I1205" t="str">
            <v/>
          </cell>
          <cell r="J1205">
            <v>0</v>
          </cell>
          <cell r="K1205">
            <v>0</v>
          </cell>
          <cell r="L1205">
            <v>0</v>
          </cell>
          <cell r="M1205">
            <v>6000</v>
          </cell>
          <cell r="N1205">
            <v>6000</v>
          </cell>
          <cell r="P1205">
            <v>0</v>
          </cell>
        </row>
        <row r="1206">
          <cell r="H1206" t="str">
            <v>Koneru .v Chandralekha Chowdary-1700395c205</v>
          </cell>
          <cell r="I1206" t="str">
            <v/>
          </cell>
          <cell r="J1206">
            <v>0</v>
          </cell>
          <cell r="K1206">
            <v>0</v>
          </cell>
          <cell r="L1206">
            <v>0</v>
          </cell>
          <cell r="M1206">
            <v>6000</v>
          </cell>
          <cell r="N1206">
            <v>6000</v>
          </cell>
          <cell r="P1206">
            <v>0</v>
          </cell>
        </row>
        <row r="1207">
          <cell r="H1207" t="str">
            <v>Raja Hemanth Kumar Manepalli-1700162c202</v>
          </cell>
          <cell r="I1207" t="str">
            <v/>
          </cell>
          <cell r="J1207">
            <v>0</v>
          </cell>
          <cell r="K1207">
            <v>0</v>
          </cell>
          <cell r="L1207">
            <v>0</v>
          </cell>
          <cell r="M1207">
            <v>6000</v>
          </cell>
          <cell r="N1207">
            <v>6000</v>
          </cell>
          <cell r="P1207">
            <v>0</v>
          </cell>
        </row>
        <row r="1208">
          <cell r="H1208" t="str">
            <v>Kvn Vinuth Reddy Velagala-1700325c204</v>
          </cell>
          <cell r="I1208" t="str">
            <v/>
          </cell>
          <cell r="J1208">
            <v>0</v>
          </cell>
          <cell r="K1208">
            <v>0</v>
          </cell>
          <cell r="L1208">
            <v>0</v>
          </cell>
          <cell r="M1208">
            <v>6000</v>
          </cell>
          <cell r="N1208">
            <v>6000</v>
          </cell>
          <cell r="P1208">
            <v>0</v>
          </cell>
        </row>
        <row r="1209">
          <cell r="H1209" t="str">
            <v>Koya Sai Ram Manohar-1700137c202</v>
          </cell>
          <cell r="I1209" t="str">
            <v/>
          </cell>
          <cell r="J1209">
            <v>0</v>
          </cell>
          <cell r="K1209">
            <v>0</v>
          </cell>
          <cell r="L1209">
            <v>0</v>
          </cell>
          <cell r="M1209">
            <v>6000</v>
          </cell>
          <cell r="N1209">
            <v>6000</v>
          </cell>
          <cell r="P1209">
            <v>0</v>
          </cell>
        </row>
        <row r="1210">
          <cell r="H1210" t="str">
            <v>Harsha Vardhan Sai Machineni-1700315c204</v>
          </cell>
          <cell r="I1210" t="str">
            <v/>
          </cell>
          <cell r="J1210">
            <v>0</v>
          </cell>
          <cell r="K1210">
            <v>0</v>
          </cell>
          <cell r="L1210">
            <v>0</v>
          </cell>
          <cell r="M1210">
            <v>6000</v>
          </cell>
          <cell r="N1210">
            <v>6000</v>
          </cell>
          <cell r="P1210">
            <v>0</v>
          </cell>
        </row>
        <row r="1211">
          <cell r="H1211" t="str">
            <v>Pratham Agarwal-1700158c202</v>
          </cell>
          <cell r="I1211" t="str">
            <v/>
          </cell>
          <cell r="J1211">
            <v>0</v>
          </cell>
          <cell r="K1211">
            <v>0</v>
          </cell>
          <cell r="L1211">
            <v>0</v>
          </cell>
          <cell r="M1211">
            <v>6000</v>
          </cell>
          <cell r="N1211">
            <v>6000</v>
          </cell>
          <cell r="P1211">
            <v>0</v>
          </cell>
        </row>
        <row r="1212">
          <cell r="H1212" t="str">
            <v>Aneesh Gupta Vandanapu-1700193c203</v>
          </cell>
          <cell r="I1212" t="str">
            <v/>
          </cell>
          <cell r="J1212">
            <v>0</v>
          </cell>
          <cell r="K1212">
            <v>0</v>
          </cell>
          <cell r="L1212">
            <v>0</v>
          </cell>
          <cell r="M1212">
            <v>6000</v>
          </cell>
          <cell r="N1212">
            <v>6000</v>
          </cell>
          <cell r="P1212">
            <v>0</v>
          </cell>
        </row>
        <row r="1213">
          <cell r="H1213" t="str">
            <v>Harshil Rastogi-1700130c202</v>
          </cell>
          <cell r="I1213" t="str">
            <v/>
          </cell>
          <cell r="J1213">
            <v>0</v>
          </cell>
          <cell r="K1213">
            <v>0</v>
          </cell>
          <cell r="L1213">
            <v>0</v>
          </cell>
          <cell r="M1213">
            <v>6000</v>
          </cell>
          <cell r="N1213">
            <v>6000</v>
          </cell>
          <cell r="P1213">
            <v>0</v>
          </cell>
        </row>
        <row r="1214">
          <cell r="H1214" t="str">
            <v>Dinesh Kumar Reddy Singam-1700123c202</v>
          </cell>
          <cell r="I1214" t="str">
            <v/>
          </cell>
          <cell r="J1214">
            <v>0</v>
          </cell>
          <cell r="K1214">
            <v>0</v>
          </cell>
          <cell r="L1214">
            <v>0</v>
          </cell>
          <cell r="M1214">
            <v>6000</v>
          </cell>
          <cell r="N1214">
            <v>6000</v>
          </cell>
          <cell r="P1214">
            <v>0</v>
          </cell>
        </row>
        <row r="1215">
          <cell r="H1215" t="str">
            <v>Charles Christopher Nallapu-1700382c205</v>
          </cell>
          <cell r="I1215" t="str">
            <v/>
          </cell>
          <cell r="J1215">
            <v>0</v>
          </cell>
          <cell r="K1215">
            <v>0</v>
          </cell>
          <cell r="L1215">
            <v>0</v>
          </cell>
          <cell r="M1215">
            <v>6000</v>
          </cell>
          <cell r="N1215">
            <v>6000</v>
          </cell>
          <cell r="P1215">
            <v>0</v>
          </cell>
        </row>
        <row r="1216">
          <cell r="H1216" t="str">
            <v>Sreenivasulu Tanguturi-1700359c204</v>
          </cell>
          <cell r="I1216" t="str">
            <v/>
          </cell>
          <cell r="J1216">
            <v>0</v>
          </cell>
          <cell r="K1216">
            <v>0</v>
          </cell>
          <cell r="L1216">
            <v>0</v>
          </cell>
          <cell r="M1216">
            <v>6000</v>
          </cell>
          <cell r="N1216">
            <v>6000</v>
          </cell>
          <cell r="P1216">
            <v>0</v>
          </cell>
        </row>
        <row r="1217">
          <cell r="H1217" t="str">
            <v>Jyasta Mohansai-1700320c204</v>
          </cell>
          <cell r="I1217" t="str">
            <v/>
          </cell>
          <cell r="J1217">
            <v>0</v>
          </cell>
          <cell r="K1217">
            <v>0</v>
          </cell>
          <cell r="L1217">
            <v>0</v>
          </cell>
          <cell r="M1217">
            <v>6000</v>
          </cell>
          <cell r="N1217">
            <v>6000</v>
          </cell>
          <cell r="P1217">
            <v>0</v>
          </cell>
        </row>
        <row r="1218">
          <cell r="H1218" t="str">
            <v>Karan Takhtani-1700135c202</v>
          </cell>
          <cell r="I1218" t="str">
            <v/>
          </cell>
          <cell r="J1218">
            <v>0</v>
          </cell>
          <cell r="K1218">
            <v>0</v>
          </cell>
          <cell r="L1218">
            <v>0</v>
          </cell>
          <cell r="M1218">
            <v>6000</v>
          </cell>
          <cell r="N1218">
            <v>6000</v>
          </cell>
          <cell r="P1218">
            <v>0</v>
          </cell>
        </row>
        <row r="1219">
          <cell r="H1219" t="str">
            <v>Sai Indra Praneeth Meka-1700345c204</v>
          </cell>
          <cell r="I1219" t="str">
            <v/>
          </cell>
          <cell r="J1219">
            <v>0</v>
          </cell>
          <cell r="K1219">
            <v>0</v>
          </cell>
          <cell r="L1219">
            <v>0</v>
          </cell>
          <cell r="M1219">
            <v>6000</v>
          </cell>
          <cell r="N1219">
            <v>6000</v>
          </cell>
          <cell r="P1219">
            <v>0</v>
          </cell>
        </row>
        <row r="1220">
          <cell r="H1220" t="str">
            <v>Yash Yadav-1700442c205</v>
          </cell>
          <cell r="I1220" t="str">
            <v/>
          </cell>
          <cell r="J1220">
            <v>0</v>
          </cell>
          <cell r="K1220">
            <v>0</v>
          </cell>
          <cell r="L1220">
            <v>0</v>
          </cell>
          <cell r="M1220">
            <v>6000</v>
          </cell>
          <cell r="N1220">
            <v>6000</v>
          </cell>
          <cell r="P1220">
            <v>0</v>
          </cell>
        </row>
        <row r="1221">
          <cell r="H1221" t="str">
            <v>Akhil Chandra Kosana-1700187c203</v>
          </cell>
          <cell r="I1221" t="str">
            <v/>
          </cell>
          <cell r="J1221">
            <v>0</v>
          </cell>
          <cell r="K1221">
            <v>0</v>
          </cell>
          <cell r="L1221">
            <v>0</v>
          </cell>
          <cell r="M1221">
            <v>6000</v>
          </cell>
          <cell r="N1221">
            <v>6000</v>
          </cell>
          <cell r="P1221">
            <v>0</v>
          </cell>
        </row>
        <row r="1222">
          <cell r="H1222" t="str">
            <v>Yelisetti Ravi Kiran-1700291c203</v>
          </cell>
          <cell r="I1222" t="str">
            <v/>
          </cell>
          <cell r="J1222">
            <v>0</v>
          </cell>
          <cell r="K1222">
            <v>0</v>
          </cell>
          <cell r="L1222">
            <v>0</v>
          </cell>
          <cell r="M1222">
            <v>6000</v>
          </cell>
          <cell r="N1222">
            <v>6000</v>
          </cell>
          <cell r="P1222">
            <v>0</v>
          </cell>
        </row>
        <row r="1223">
          <cell r="H1223" t="str">
            <v>Pendota Manijith-1700338c204</v>
          </cell>
          <cell r="I1223" t="str">
            <v/>
          </cell>
          <cell r="J1223">
            <v>0</v>
          </cell>
          <cell r="K1223">
            <v>0</v>
          </cell>
          <cell r="L1223">
            <v>0</v>
          </cell>
          <cell r="M1223">
            <v>6000</v>
          </cell>
          <cell r="N1223">
            <v>6000</v>
          </cell>
          <cell r="P1223">
            <v>0</v>
          </cell>
        </row>
        <row r="1224">
          <cell r="H1224" t="str">
            <v>Navaneeth Nanda Manikyala-1700244c203</v>
          </cell>
          <cell r="I1224" t="str">
            <v/>
          </cell>
          <cell r="J1224">
            <v>0</v>
          </cell>
          <cell r="K1224">
            <v>0</v>
          </cell>
          <cell r="L1224">
            <v>0</v>
          </cell>
          <cell r="M1224">
            <v>6000</v>
          </cell>
          <cell r="N1224">
            <v>6000</v>
          </cell>
          <cell r="P1224">
            <v>0</v>
          </cell>
        </row>
        <row r="1225">
          <cell r="H1225" t="str">
            <v>Marthala Nagavishnu-1700402c205</v>
          </cell>
          <cell r="I1225" t="str">
            <v/>
          </cell>
          <cell r="J1225">
            <v>0</v>
          </cell>
          <cell r="K1225">
            <v>0</v>
          </cell>
          <cell r="L1225">
            <v>0</v>
          </cell>
          <cell r="M1225">
            <v>6000</v>
          </cell>
          <cell r="N1225">
            <v>6000</v>
          </cell>
          <cell r="P1225">
            <v>0</v>
          </cell>
        </row>
        <row r="1226">
          <cell r="H1226" t="str">
            <v>Amol Gupta-1700372c205</v>
          </cell>
          <cell r="I1226" t="str">
            <v/>
          </cell>
          <cell r="J1226">
            <v>0</v>
          </cell>
          <cell r="K1226">
            <v>0</v>
          </cell>
          <cell r="L1226">
            <v>0</v>
          </cell>
          <cell r="M1226">
            <v>6000</v>
          </cell>
          <cell r="N1226">
            <v>6000</v>
          </cell>
          <cell r="P1226">
            <v>0</v>
          </cell>
        </row>
        <row r="1227">
          <cell r="H1227" t="str">
            <v>Yogesh Saraogi-1700183c202</v>
          </cell>
          <cell r="I1227" t="str">
            <v/>
          </cell>
          <cell r="J1227">
            <v>0</v>
          </cell>
          <cell r="K1227">
            <v>0</v>
          </cell>
          <cell r="L1227">
            <v>0</v>
          </cell>
          <cell r="M1227">
            <v>6000</v>
          </cell>
          <cell r="N1227">
            <v>6000</v>
          </cell>
          <cell r="P1227">
            <v>0</v>
          </cell>
        </row>
        <row r="1228">
          <cell r="H1228" t="str">
            <v>Yellina Ganesh-1700443c205</v>
          </cell>
          <cell r="I1228" t="str">
            <v/>
          </cell>
          <cell r="J1228">
            <v>0</v>
          </cell>
          <cell r="K1228">
            <v>0</v>
          </cell>
          <cell r="L1228">
            <v>0</v>
          </cell>
          <cell r="M1228">
            <v>6410</v>
          </cell>
          <cell r="N1228">
            <v>6000</v>
          </cell>
          <cell r="O1228" t="str">
            <v>Dr</v>
          </cell>
          <cell r="P1228">
            <v>410</v>
          </cell>
        </row>
        <row r="1229">
          <cell r="H1229" t="str">
            <v>Yajat Gupta-1700180c202</v>
          </cell>
          <cell r="I1229" t="str">
            <v/>
          </cell>
          <cell r="J1229">
            <v>0</v>
          </cell>
          <cell r="K1229">
            <v>0</v>
          </cell>
          <cell r="L1229">
            <v>0</v>
          </cell>
          <cell r="M1229">
            <v>6000</v>
          </cell>
          <cell r="N1229">
            <v>6000</v>
          </cell>
          <cell r="P1229">
            <v>0</v>
          </cell>
        </row>
        <row r="1230">
          <cell r="H1230" t="str">
            <v>Vineet Kumar Agarwal-1700287c203</v>
          </cell>
          <cell r="I1230" t="str">
            <v/>
          </cell>
          <cell r="J1230">
            <v>0</v>
          </cell>
          <cell r="K1230">
            <v>0</v>
          </cell>
          <cell r="L1230">
            <v>0</v>
          </cell>
          <cell r="M1230">
            <v>6000</v>
          </cell>
          <cell r="N1230">
            <v>6000</v>
          </cell>
          <cell r="P1230">
            <v>0</v>
          </cell>
        </row>
        <row r="1231">
          <cell r="H1231" t="str">
            <v>Vibhishan Ranga-1700365c204</v>
          </cell>
          <cell r="I1231" t="str">
            <v/>
          </cell>
          <cell r="J1231">
            <v>0</v>
          </cell>
          <cell r="K1231">
            <v>0</v>
          </cell>
          <cell r="L1231">
            <v>0</v>
          </cell>
          <cell r="M1231">
            <v>206000</v>
          </cell>
          <cell r="N1231">
            <v>206000</v>
          </cell>
          <cell r="P1231">
            <v>0</v>
          </cell>
        </row>
        <row r="1232">
          <cell r="H1232" t="str">
            <v>Vemula Sarath Chandra-1700364c204</v>
          </cell>
          <cell r="I1232" t="str">
            <v/>
          </cell>
          <cell r="J1232">
            <v>0</v>
          </cell>
          <cell r="K1232">
            <v>0</v>
          </cell>
          <cell r="L1232">
            <v>0</v>
          </cell>
          <cell r="M1232">
            <v>6000</v>
          </cell>
          <cell r="N1232">
            <v>6000</v>
          </cell>
          <cell r="P1232">
            <v>0</v>
          </cell>
        </row>
        <row r="1233">
          <cell r="H1233" t="str">
            <v>Tiruttani Mohana Krishna Sai-1700436c205</v>
          </cell>
          <cell r="I1233" t="str">
            <v/>
          </cell>
          <cell r="J1233">
            <v>0</v>
          </cell>
          <cell r="K1233">
            <v>0</v>
          </cell>
          <cell r="L1233">
            <v>0</v>
          </cell>
          <cell r="M1233">
            <v>6000</v>
          </cell>
          <cell r="N1233">
            <v>6000</v>
          </cell>
          <cell r="P1233">
            <v>0</v>
          </cell>
        </row>
        <row r="1234">
          <cell r="H1234" t="str">
            <v>Swarnim Neema-1700362c204</v>
          </cell>
          <cell r="I1234" t="str">
            <v/>
          </cell>
          <cell r="J1234">
            <v>0</v>
          </cell>
          <cell r="K1234">
            <v>0</v>
          </cell>
          <cell r="L1234">
            <v>0</v>
          </cell>
          <cell r="M1234">
            <v>6000</v>
          </cell>
          <cell r="N1234">
            <v>6000</v>
          </cell>
          <cell r="P1234">
            <v>0</v>
          </cell>
        </row>
        <row r="1235">
          <cell r="H1235" t="str">
            <v>Sri Satya Harsha Tammana-1700431c205</v>
          </cell>
          <cell r="I1235" t="str">
            <v/>
          </cell>
          <cell r="J1235">
            <v>0</v>
          </cell>
          <cell r="K1235">
            <v>0</v>
          </cell>
          <cell r="L1235">
            <v>0</v>
          </cell>
          <cell r="M1235">
            <v>6000</v>
          </cell>
          <cell r="N1235">
            <v>6000</v>
          </cell>
          <cell r="P1235">
            <v>0</v>
          </cell>
        </row>
        <row r="1236">
          <cell r="H1236" t="str">
            <v>Sirpy Reddy Ramprasad Reddy-1700428c205</v>
          </cell>
          <cell r="I1236" t="str">
            <v/>
          </cell>
          <cell r="J1236">
            <v>0</v>
          </cell>
          <cell r="K1236">
            <v>0</v>
          </cell>
          <cell r="L1236">
            <v>0</v>
          </cell>
          <cell r="M1236">
            <v>6000</v>
          </cell>
          <cell r="N1236">
            <v>6000</v>
          </cell>
          <cell r="P1236">
            <v>0</v>
          </cell>
        </row>
        <row r="1237">
          <cell r="H1237" t="str">
            <v>Siddhant Gadhe-1700427c205</v>
          </cell>
          <cell r="I1237" t="str">
            <v/>
          </cell>
          <cell r="J1237">
            <v>0</v>
          </cell>
          <cell r="K1237">
            <v>0</v>
          </cell>
          <cell r="L1237">
            <v>0</v>
          </cell>
          <cell r="M1237">
            <v>6000</v>
          </cell>
          <cell r="N1237">
            <v>6000</v>
          </cell>
          <cell r="P1237">
            <v>0</v>
          </cell>
        </row>
        <row r="1238">
          <cell r="H1238" t="str">
            <v>Shivam Vyas-1700424c205</v>
          </cell>
          <cell r="I1238" t="str">
            <v/>
          </cell>
          <cell r="J1238">
            <v>0</v>
          </cell>
          <cell r="K1238">
            <v>0</v>
          </cell>
          <cell r="L1238">
            <v>0</v>
          </cell>
          <cell r="M1238">
            <v>6000</v>
          </cell>
          <cell r="N1238">
            <v>6000</v>
          </cell>
          <cell r="P1238">
            <v>0</v>
          </cell>
        </row>
        <row r="1239">
          <cell r="H1239" t="str">
            <v>Shashank Aggarwal-1700421c205</v>
          </cell>
          <cell r="I1239" t="str">
            <v/>
          </cell>
          <cell r="J1239">
            <v>0</v>
          </cell>
          <cell r="K1239">
            <v>0</v>
          </cell>
          <cell r="L1239">
            <v>0</v>
          </cell>
          <cell r="M1239">
            <v>6000</v>
          </cell>
          <cell r="N1239">
            <v>6000</v>
          </cell>
          <cell r="P1239">
            <v>0</v>
          </cell>
        </row>
        <row r="1240">
          <cell r="H1240" t="str">
            <v>Seemakurthi Asish-1700356c204</v>
          </cell>
          <cell r="I1240" t="str">
            <v/>
          </cell>
          <cell r="J1240">
            <v>0</v>
          </cell>
          <cell r="K1240">
            <v>0</v>
          </cell>
          <cell r="L1240">
            <v>0</v>
          </cell>
          <cell r="M1240">
            <v>6000</v>
          </cell>
          <cell r="N1240">
            <v>6000</v>
          </cell>
          <cell r="P1240">
            <v>0</v>
          </cell>
        </row>
        <row r="1241">
          <cell r="H1241" t="str">
            <v>Savi Anil Khokle-1700167c202</v>
          </cell>
          <cell r="I1241" t="str">
            <v/>
          </cell>
          <cell r="J1241">
            <v>0</v>
          </cell>
          <cell r="K1241">
            <v>0</v>
          </cell>
          <cell r="L1241">
            <v>0</v>
          </cell>
          <cell r="M1241">
            <v>6000</v>
          </cell>
          <cell r="N1241">
            <v>6000</v>
          </cell>
          <cell r="P1241">
            <v>0</v>
          </cell>
        </row>
        <row r="1242">
          <cell r="H1242" t="str">
            <v>Saksham Gupta-1700164c202</v>
          </cell>
          <cell r="I1242" t="str">
            <v/>
          </cell>
          <cell r="J1242">
            <v>0</v>
          </cell>
          <cell r="K1242">
            <v>0</v>
          </cell>
          <cell r="L1242">
            <v>0</v>
          </cell>
          <cell r="M1242">
            <v>6000</v>
          </cell>
          <cell r="N1242">
            <v>6000</v>
          </cell>
          <cell r="P1242">
            <v>0</v>
          </cell>
        </row>
        <row r="1243">
          <cell r="H1243" t="str">
            <v>Saiteja Bajoji-1700417c205</v>
          </cell>
          <cell r="I1243" t="str">
            <v/>
          </cell>
          <cell r="J1243">
            <v>0</v>
          </cell>
          <cell r="K1243">
            <v>0</v>
          </cell>
          <cell r="L1243">
            <v>0</v>
          </cell>
          <cell r="M1243">
            <v>6000</v>
          </cell>
          <cell r="N1243">
            <v>6000</v>
          </cell>
          <cell r="P1243">
            <v>0</v>
          </cell>
        </row>
        <row r="1244">
          <cell r="H1244" t="str">
            <v>Poluru Manasi-1700341c204</v>
          </cell>
          <cell r="I1244" t="str">
            <v/>
          </cell>
          <cell r="J1244">
            <v>0</v>
          </cell>
          <cell r="K1244">
            <v>0</v>
          </cell>
          <cell r="L1244">
            <v>0</v>
          </cell>
          <cell r="M1244">
            <v>6000</v>
          </cell>
          <cell r="N1244">
            <v>6000</v>
          </cell>
          <cell r="P1244">
            <v>0</v>
          </cell>
        </row>
        <row r="1245">
          <cell r="H1245" t="str">
            <v>Pavan Reddy Gangadasari-1700409c205</v>
          </cell>
          <cell r="I1245" t="str">
            <v/>
          </cell>
          <cell r="J1245">
            <v>0</v>
          </cell>
          <cell r="K1245">
            <v>0</v>
          </cell>
          <cell r="L1245">
            <v>0</v>
          </cell>
          <cell r="M1245">
            <v>6000</v>
          </cell>
          <cell r="N1245">
            <v>6000</v>
          </cell>
          <cell r="P1245">
            <v>0</v>
          </cell>
        </row>
        <row r="1246">
          <cell r="H1246" t="str">
            <v>Pallerla Likhitha-1700254c203</v>
          </cell>
          <cell r="I1246" t="str">
            <v/>
          </cell>
          <cell r="J1246">
            <v>0</v>
          </cell>
          <cell r="K1246">
            <v>0</v>
          </cell>
          <cell r="L1246">
            <v>0</v>
          </cell>
          <cell r="M1246">
            <v>6000</v>
          </cell>
          <cell r="N1246">
            <v>6000</v>
          </cell>
          <cell r="P1246">
            <v>0</v>
          </cell>
        </row>
        <row r="1247">
          <cell r="H1247" t="str">
            <v>Pallaprolu Poorna Sai Reddy-1700408c205</v>
          </cell>
          <cell r="I1247" t="str">
            <v/>
          </cell>
          <cell r="J1247">
            <v>0</v>
          </cell>
          <cell r="K1247">
            <v>0</v>
          </cell>
          <cell r="L1247">
            <v>0</v>
          </cell>
          <cell r="M1247">
            <v>6000</v>
          </cell>
          <cell r="N1247">
            <v>6000</v>
          </cell>
          <cell r="P1247">
            <v>0</v>
          </cell>
        </row>
        <row r="1248">
          <cell r="H1248" t="str">
            <v>Nirjogi Dinesh-1700334c204</v>
          </cell>
          <cell r="I1248" t="str">
            <v/>
          </cell>
          <cell r="J1248">
            <v>0</v>
          </cell>
          <cell r="K1248">
            <v>0</v>
          </cell>
          <cell r="L1248">
            <v>0</v>
          </cell>
          <cell r="M1248">
            <v>6000</v>
          </cell>
          <cell r="N1248">
            <v>6000</v>
          </cell>
          <cell r="P1248">
            <v>0</v>
          </cell>
        </row>
        <row r="1249">
          <cell r="H1249" t="str">
            <v>Nikhil Mylarusetty-1700246c203</v>
          </cell>
          <cell r="I1249" t="str">
            <v/>
          </cell>
          <cell r="J1249">
            <v>0</v>
          </cell>
          <cell r="K1249">
            <v>0</v>
          </cell>
          <cell r="L1249">
            <v>0</v>
          </cell>
          <cell r="M1249">
            <v>6000</v>
          </cell>
          <cell r="N1249">
            <v>6000</v>
          </cell>
          <cell r="P1249">
            <v>0</v>
          </cell>
        </row>
        <row r="1250">
          <cell r="H1250" t="str">
            <v>Naveen Malik-1700405c205</v>
          </cell>
          <cell r="I1250" t="str">
            <v/>
          </cell>
          <cell r="J1250">
            <v>0</v>
          </cell>
          <cell r="K1250">
            <v>0</v>
          </cell>
          <cell r="L1250">
            <v>0</v>
          </cell>
          <cell r="M1250">
            <v>6000</v>
          </cell>
          <cell r="N1250">
            <v>6000</v>
          </cell>
          <cell r="P1250">
            <v>0</v>
          </cell>
        </row>
        <row r="1251">
          <cell r="H1251" t="str">
            <v>Mvsss Chakri Krishna-1700144c203</v>
          </cell>
          <cell r="I1251" t="str">
            <v/>
          </cell>
          <cell r="J1251">
            <v>0</v>
          </cell>
          <cell r="K1251">
            <v>0</v>
          </cell>
          <cell r="L1251">
            <v>0</v>
          </cell>
          <cell r="M1251">
            <v>6000</v>
          </cell>
          <cell r="N1251">
            <v>6000</v>
          </cell>
          <cell r="P1251">
            <v>0</v>
          </cell>
        </row>
        <row r="1252">
          <cell r="H1252" t="str">
            <v>Murakondatarunkumarreddy-1700243c203</v>
          </cell>
          <cell r="I1252" t="str">
            <v/>
          </cell>
          <cell r="J1252">
            <v>0</v>
          </cell>
          <cell r="K1252">
            <v>0</v>
          </cell>
          <cell r="L1252">
            <v>0</v>
          </cell>
          <cell r="M1252">
            <v>6250</v>
          </cell>
          <cell r="N1252">
            <v>6250</v>
          </cell>
          <cell r="P1252">
            <v>0</v>
          </cell>
        </row>
        <row r="1253">
          <cell r="H1253" t="str">
            <v>Mohit Mehta-1700241c203</v>
          </cell>
          <cell r="I1253" t="str">
            <v/>
          </cell>
          <cell r="J1253">
            <v>0</v>
          </cell>
          <cell r="K1253">
            <v>0</v>
          </cell>
          <cell r="L1253">
            <v>0</v>
          </cell>
          <cell r="M1253">
            <v>6000</v>
          </cell>
          <cell r="N1253">
            <v>6000</v>
          </cell>
          <cell r="P1253">
            <v>0</v>
          </cell>
        </row>
        <row r="1254">
          <cell r="H1254" t="str">
            <v>Meher Chaitanya Gurram-1700148c202</v>
          </cell>
          <cell r="I1254" t="str">
            <v/>
          </cell>
          <cell r="J1254">
            <v>0</v>
          </cell>
          <cell r="K1254">
            <v>0</v>
          </cell>
          <cell r="L1254">
            <v>0</v>
          </cell>
          <cell r="M1254">
            <v>6000</v>
          </cell>
          <cell r="N1254">
            <v>6000</v>
          </cell>
          <cell r="P1254">
            <v>0</v>
          </cell>
        </row>
        <row r="1255">
          <cell r="H1255" t="str">
            <v>M.ananya-1700231c203</v>
          </cell>
          <cell r="I1255" t="str">
            <v/>
          </cell>
          <cell r="J1255">
            <v>0</v>
          </cell>
          <cell r="K1255">
            <v>0</v>
          </cell>
          <cell r="L1255">
            <v>0</v>
          </cell>
          <cell r="M1255">
            <v>6000</v>
          </cell>
          <cell r="N1255">
            <v>6000</v>
          </cell>
          <cell r="P1255">
            <v>0</v>
          </cell>
        </row>
        <row r="1256">
          <cell r="H1256" t="str">
            <v>Maguluri Gopi-1700329c204</v>
          </cell>
          <cell r="I1256" t="str">
            <v/>
          </cell>
          <cell r="J1256">
            <v>0</v>
          </cell>
          <cell r="K1256">
            <v>0</v>
          </cell>
          <cell r="L1256">
            <v>0</v>
          </cell>
          <cell r="M1256">
            <v>6000</v>
          </cell>
          <cell r="N1256">
            <v>6000</v>
          </cell>
          <cell r="P1256">
            <v>0</v>
          </cell>
        </row>
        <row r="1257">
          <cell r="H1257" t="str">
            <v>Madhusudan Ashiya-1700328c204</v>
          </cell>
          <cell r="I1257" t="str">
            <v/>
          </cell>
          <cell r="J1257">
            <v>0</v>
          </cell>
          <cell r="K1257">
            <v>0</v>
          </cell>
          <cell r="L1257">
            <v>0</v>
          </cell>
          <cell r="M1257">
            <v>6000</v>
          </cell>
          <cell r="N1257">
            <v>6000</v>
          </cell>
          <cell r="P1257">
            <v>0</v>
          </cell>
        </row>
        <row r="1258">
          <cell r="H1258" t="str">
            <v>Madhur Garg-1700327c204</v>
          </cell>
          <cell r="I1258" t="str">
            <v/>
          </cell>
          <cell r="J1258">
            <v>0</v>
          </cell>
          <cell r="K1258">
            <v>0</v>
          </cell>
          <cell r="L1258">
            <v>0</v>
          </cell>
          <cell r="M1258">
            <v>6000</v>
          </cell>
          <cell r="N1258">
            <v>6000</v>
          </cell>
          <cell r="P1258">
            <v>0</v>
          </cell>
        </row>
        <row r="1259">
          <cell r="H1259" t="str">
            <v>Lalit Kumar Yadav-1700230c203</v>
          </cell>
          <cell r="I1259" t="str">
            <v/>
          </cell>
          <cell r="J1259">
            <v>0</v>
          </cell>
          <cell r="K1259">
            <v>0</v>
          </cell>
          <cell r="L1259">
            <v>0</v>
          </cell>
          <cell r="M1259">
            <v>6000</v>
          </cell>
          <cell r="N1259">
            <v>6000</v>
          </cell>
          <cell r="P1259">
            <v>0</v>
          </cell>
        </row>
        <row r="1260">
          <cell r="H1260" t="str">
            <v>Kuppam Revanth-1700324c204</v>
          </cell>
          <cell r="I1260" t="str">
            <v/>
          </cell>
          <cell r="J1260">
            <v>0</v>
          </cell>
          <cell r="K1260">
            <v>0</v>
          </cell>
          <cell r="L1260">
            <v>0</v>
          </cell>
          <cell r="M1260">
            <v>6000</v>
          </cell>
          <cell r="N1260">
            <v>6000</v>
          </cell>
          <cell r="P1260">
            <v>0</v>
          </cell>
        </row>
        <row r="1261">
          <cell r="H1261" t="str">
            <v>Koneru Chaitanya-1700224c203</v>
          </cell>
          <cell r="I1261" t="str">
            <v/>
          </cell>
          <cell r="J1261">
            <v>0</v>
          </cell>
          <cell r="K1261">
            <v>0</v>
          </cell>
          <cell r="L1261">
            <v>0</v>
          </cell>
          <cell r="M1261">
            <v>6000</v>
          </cell>
          <cell r="N1261">
            <v>6000</v>
          </cell>
          <cell r="P1261">
            <v>0</v>
          </cell>
        </row>
        <row r="1262">
          <cell r="H1262" t="str">
            <v>Kode Bhageeradh Babu-1700394c205</v>
          </cell>
          <cell r="I1262" t="str">
            <v/>
          </cell>
          <cell r="J1262">
            <v>0</v>
          </cell>
          <cell r="K1262">
            <v>0</v>
          </cell>
          <cell r="L1262">
            <v>0</v>
          </cell>
          <cell r="M1262">
            <v>6000</v>
          </cell>
          <cell r="N1262">
            <v>6000</v>
          </cell>
          <cell r="P1262">
            <v>0</v>
          </cell>
        </row>
        <row r="1263">
          <cell r="H1263" t="str">
            <v>Kethavath Charan Teja-1700111c201</v>
          </cell>
          <cell r="I1263" t="str">
            <v/>
          </cell>
          <cell r="J1263">
            <v>0</v>
          </cell>
          <cell r="K1263">
            <v>0</v>
          </cell>
          <cell r="L1263">
            <v>0</v>
          </cell>
          <cell r="M1263">
            <v>6000</v>
          </cell>
          <cell r="N1263">
            <v>6000</v>
          </cell>
          <cell r="P1263">
            <v>0</v>
          </cell>
        </row>
        <row r="1264">
          <cell r="H1264" t="str">
            <v>Katru Bhavya Chowdary-1700322c204</v>
          </cell>
          <cell r="I1264" t="str">
            <v/>
          </cell>
          <cell r="J1264">
            <v>0</v>
          </cell>
          <cell r="K1264">
            <v>0</v>
          </cell>
          <cell r="L1264">
            <v>0</v>
          </cell>
          <cell r="M1264">
            <v>6000</v>
          </cell>
          <cell r="N1264">
            <v>6000</v>
          </cell>
          <cell r="P1264">
            <v>0</v>
          </cell>
        </row>
        <row r="1265">
          <cell r="H1265" t="str">
            <v>Karegoud Uday Reddy-1700220c203</v>
          </cell>
          <cell r="I1265" t="str">
            <v/>
          </cell>
          <cell r="J1265">
            <v>0</v>
          </cell>
          <cell r="K1265">
            <v>0</v>
          </cell>
          <cell r="L1265">
            <v>0</v>
          </cell>
          <cell r="M1265">
            <v>6000</v>
          </cell>
          <cell r="N1265">
            <v>6000</v>
          </cell>
          <cell r="P1265">
            <v>0</v>
          </cell>
        </row>
        <row r="1266">
          <cell r="H1266" t="str">
            <v>Kanchi Ram Shri Sai Ratan-1700133c202</v>
          </cell>
          <cell r="I1266" t="str">
            <v/>
          </cell>
          <cell r="J1266">
            <v>0</v>
          </cell>
          <cell r="K1266">
            <v>0</v>
          </cell>
          <cell r="L1266">
            <v>0</v>
          </cell>
          <cell r="M1266">
            <v>6000</v>
          </cell>
          <cell r="N1266">
            <v>6000</v>
          </cell>
          <cell r="P1266">
            <v>0</v>
          </cell>
        </row>
        <row r="1267">
          <cell r="H1267" t="str">
            <v>Ishwar Varshney-1700132c202</v>
          </cell>
          <cell r="I1267" t="str">
            <v/>
          </cell>
          <cell r="J1267">
            <v>0</v>
          </cell>
          <cell r="K1267">
            <v>0</v>
          </cell>
          <cell r="L1267">
            <v>0</v>
          </cell>
          <cell r="M1267">
            <v>6000</v>
          </cell>
          <cell r="N1267">
            <v>6000</v>
          </cell>
          <cell r="P1267">
            <v>0</v>
          </cell>
        </row>
        <row r="1268">
          <cell r="H1268" t="str">
            <v>Gopi Krishna Aditya Ganta-1700127c202</v>
          </cell>
          <cell r="I1268" t="str">
            <v/>
          </cell>
          <cell r="J1268">
            <v>0</v>
          </cell>
          <cell r="K1268">
            <v>0</v>
          </cell>
          <cell r="L1268">
            <v>0</v>
          </cell>
          <cell r="M1268">
            <v>6000</v>
          </cell>
          <cell r="N1268">
            <v>6000</v>
          </cell>
          <cell r="P1268">
            <v>0</v>
          </cell>
        </row>
        <row r="1269">
          <cell r="H1269" t="str">
            <v>Dwijesh Sai Vemuri-1700308c204</v>
          </cell>
          <cell r="I1269" t="str">
            <v/>
          </cell>
          <cell r="J1269">
            <v>0</v>
          </cell>
          <cell r="K1269">
            <v>0</v>
          </cell>
          <cell r="L1269">
            <v>0</v>
          </cell>
          <cell r="M1269">
            <v>6000</v>
          </cell>
          <cell r="N1269">
            <v>6000</v>
          </cell>
          <cell r="P1269">
            <v>0</v>
          </cell>
        </row>
        <row r="1270">
          <cell r="H1270" t="str">
            <v>D Revanth Reddy-1700302c204</v>
          </cell>
          <cell r="I1270" t="str">
            <v/>
          </cell>
          <cell r="J1270">
            <v>0</v>
          </cell>
          <cell r="K1270">
            <v>0</v>
          </cell>
          <cell r="L1270">
            <v>0</v>
          </cell>
          <cell r="M1270">
            <v>6000</v>
          </cell>
          <cell r="N1270">
            <v>6000</v>
          </cell>
          <cell r="P1270">
            <v>0</v>
          </cell>
        </row>
        <row r="1271">
          <cell r="H1271" t="str">
            <v>Dhanush Pavan Sai Bhaskaruni-1700307c204</v>
          </cell>
          <cell r="I1271" t="str">
            <v>Cr</v>
          </cell>
          <cell r="J1271">
            <v>20678</v>
          </cell>
          <cell r="K1271">
            <v>0</v>
          </cell>
          <cell r="L1271">
            <v>20678</v>
          </cell>
          <cell r="M1271">
            <v>20678</v>
          </cell>
          <cell r="N1271">
            <v>0</v>
          </cell>
          <cell r="P1271">
            <v>0</v>
          </cell>
        </row>
        <row r="1272">
          <cell r="H1272" t="str">
            <v>Dasari Satyanarayana-1700386c205</v>
          </cell>
          <cell r="I1272" t="str">
            <v/>
          </cell>
          <cell r="J1272">
            <v>0</v>
          </cell>
          <cell r="K1272">
            <v>0</v>
          </cell>
          <cell r="L1272">
            <v>0</v>
          </cell>
          <cell r="M1272">
            <v>6000</v>
          </cell>
          <cell r="N1272">
            <v>6000</v>
          </cell>
          <cell r="P1272">
            <v>0</v>
          </cell>
        </row>
        <row r="1273">
          <cell r="H1273" t="str">
            <v>Chittapragada Vishnu-1700383c205</v>
          </cell>
          <cell r="I1273" t="str">
            <v/>
          </cell>
          <cell r="J1273">
            <v>0</v>
          </cell>
          <cell r="K1273">
            <v>0</v>
          </cell>
          <cell r="L1273">
            <v>0</v>
          </cell>
          <cell r="M1273">
            <v>6000</v>
          </cell>
          <cell r="N1273">
            <v>6000</v>
          </cell>
          <cell r="P1273">
            <v>0</v>
          </cell>
        </row>
        <row r="1274">
          <cell r="H1274" t="str">
            <v>Chaitanya Tammineni-1700122c202</v>
          </cell>
          <cell r="I1274" t="str">
            <v/>
          </cell>
          <cell r="J1274">
            <v>0</v>
          </cell>
          <cell r="K1274">
            <v>0</v>
          </cell>
          <cell r="L1274">
            <v>0</v>
          </cell>
          <cell r="M1274">
            <v>6000</v>
          </cell>
          <cell r="N1274">
            <v>6000</v>
          </cell>
          <cell r="P1274">
            <v>0</v>
          </cell>
        </row>
        <row r="1275">
          <cell r="H1275" t="str">
            <v>Ayush Goyal-1700379c205</v>
          </cell>
          <cell r="I1275" t="str">
            <v/>
          </cell>
          <cell r="J1275">
            <v>0</v>
          </cell>
          <cell r="K1275">
            <v>0</v>
          </cell>
          <cell r="L1275">
            <v>0</v>
          </cell>
          <cell r="M1275">
            <v>6000</v>
          </cell>
          <cell r="N1275">
            <v>6000</v>
          </cell>
          <cell r="P1275">
            <v>0</v>
          </cell>
        </row>
        <row r="1276">
          <cell r="H1276" t="str">
            <v>Ashish Kumar-1700377c205</v>
          </cell>
          <cell r="I1276" t="str">
            <v>Cr</v>
          </cell>
          <cell r="J1276">
            <v>52351</v>
          </cell>
          <cell r="K1276">
            <v>0</v>
          </cell>
          <cell r="L1276">
            <v>52351</v>
          </cell>
          <cell r="M1276">
            <v>52351</v>
          </cell>
          <cell r="N1276">
            <v>0</v>
          </cell>
          <cell r="P1276">
            <v>0</v>
          </cell>
        </row>
        <row r="1277">
          <cell r="H1277" t="str">
            <v>Arepalli Tarun Satya-1700375c205</v>
          </cell>
          <cell r="I1277" t="str">
            <v/>
          </cell>
          <cell r="J1277">
            <v>0</v>
          </cell>
          <cell r="K1277">
            <v>0</v>
          </cell>
          <cell r="L1277">
            <v>0</v>
          </cell>
          <cell r="M1277">
            <v>6000</v>
          </cell>
          <cell r="N1277">
            <v>6000</v>
          </cell>
          <cell r="P1277">
            <v>0</v>
          </cell>
        </row>
        <row r="1278">
          <cell r="H1278" t="str">
            <v>Andhavarapu Jagat Mohith-1700118c203</v>
          </cell>
          <cell r="I1278" t="str">
            <v/>
          </cell>
          <cell r="J1278">
            <v>0</v>
          </cell>
          <cell r="K1278">
            <v>0</v>
          </cell>
          <cell r="L1278">
            <v>0</v>
          </cell>
          <cell r="M1278">
            <v>6000</v>
          </cell>
          <cell r="N1278">
            <v>6000</v>
          </cell>
          <cell r="P1278">
            <v>0</v>
          </cell>
        </row>
        <row r="1279">
          <cell r="H1279" t="str">
            <v>Aman Singh-1700370c205</v>
          </cell>
          <cell r="I1279" t="str">
            <v/>
          </cell>
          <cell r="J1279">
            <v>0</v>
          </cell>
          <cell r="K1279">
            <v>0</v>
          </cell>
          <cell r="L1279">
            <v>0</v>
          </cell>
          <cell r="M1279">
            <v>6000</v>
          </cell>
          <cell r="N1279">
            <v>6000</v>
          </cell>
          <cell r="P1279">
            <v>0</v>
          </cell>
        </row>
        <row r="1280">
          <cell r="H1280" t="str">
            <v>Adithya Varma Kanteti-1700368c205</v>
          </cell>
          <cell r="I1280" t="str">
            <v/>
          </cell>
          <cell r="J1280">
            <v>0</v>
          </cell>
          <cell r="K1280">
            <v>0</v>
          </cell>
          <cell r="L1280">
            <v>0</v>
          </cell>
          <cell r="M1280">
            <v>6000</v>
          </cell>
          <cell r="N1280">
            <v>6000</v>
          </cell>
          <cell r="P1280">
            <v>0</v>
          </cell>
        </row>
        <row r="1281">
          <cell r="H1281" t="str">
            <v>Rubal Rathi-1700036a301</v>
          </cell>
          <cell r="I1281" t="str">
            <v/>
          </cell>
          <cell r="J1281">
            <v>0</v>
          </cell>
          <cell r="K1281">
            <v>0</v>
          </cell>
          <cell r="L1281">
            <v>0</v>
          </cell>
          <cell r="M1281">
            <v>1716</v>
          </cell>
          <cell r="N1281">
            <v>1716</v>
          </cell>
          <cell r="P1281">
            <v>0</v>
          </cell>
        </row>
        <row r="1282">
          <cell r="H1282" t="str">
            <v>Ranjeet Singh (1800012a301)</v>
          </cell>
          <cell r="I1282" t="str">
            <v>Dr</v>
          </cell>
          <cell r="J1282">
            <v>2500</v>
          </cell>
          <cell r="K1282">
            <v>2500</v>
          </cell>
          <cell r="L1282">
            <v>0</v>
          </cell>
          <cell r="M1282">
            <v>0</v>
          </cell>
          <cell r="N1282">
            <v>2500</v>
          </cell>
          <cell r="P1282">
            <v>0</v>
          </cell>
        </row>
        <row r="1283">
          <cell r="H1283" t="str">
            <v>Rajendra Singh Deeniya (1800011a301)</v>
          </cell>
          <cell r="I1283" t="str">
            <v>Dr</v>
          </cell>
          <cell r="J1283">
            <v>2500</v>
          </cell>
          <cell r="K1283">
            <v>2500</v>
          </cell>
          <cell r="L1283">
            <v>0</v>
          </cell>
          <cell r="M1283">
            <v>0</v>
          </cell>
          <cell r="N1283">
            <v>2500</v>
          </cell>
          <cell r="P1283">
            <v>0</v>
          </cell>
        </row>
        <row r="1284">
          <cell r="H1284" t="str">
            <v>Bachugudem Harshavardhan Reddy-18do00860</v>
          </cell>
          <cell r="I1284" t="str">
            <v/>
          </cell>
          <cell r="J1284">
            <v>0</v>
          </cell>
          <cell r="K1284">
            <v>0</v>
          </cell>
          <cell r="L1284">
            <v>0</v>
          </cell>
          <cell r="M1284">
            <v>9500</v>
          </cell>
          <cell r="N1284">
            <v>9500</v>
          </cell>
          <cell r="P1284">
            <v>0</v>
          </cell>
        </row>
        <row r="1285">
          <cell r="H1285" t="str">
            <v>Tushar Chhabra-18dd00097</v>
          </cell>
          <cell r="I1285" t="str">
            <v/>
          </cell>
          <cell r="J1285">
            <v>0</v>
          </cell>
          <cell r="K1285">
            <v>0</v>
          </cell>
          <cell r="L1285">
            <v>0</v>
          </cell>
          <cell r="M1285">
            <v>9500</v>
          </cell>
          <cell r="N1285">
            <v>9500</v>
          </cell>
          <cell r="P1285">
            <v>0</v>
          </cell>
        </row>
        <row r="1286">
          <cell r="H1286" t="str">
            <v>Mohit Patni-18do01238</v>
          </cell>
          <cell r="I1286" t="str">
            <v/>
          </cell>
          <cell r="J1286">
            <v>0</v>
          </cell>
          <cell r="K1286">
            <v>0</v>
          </cell>
          <cell r="L1286">
            <v>0</v>
          </cell>
          <cell r="M1286">
            <v>9500</v>
          </cell>
          <cell r="N1286">
            <v>9500</v>
          </cell>
          <cell r="P1286">
            <v>0</v>
          </cell>
        </row>
        <row r="1287">
          <cell r="H1287" t="str">
            <v>Deshbandhu-18do01279</v>
          </cell>
          <cell r="I1287" t="str">
            <v/>
          </cell>
          <cell r="J1287">
            <v>0</v>
          </cell>
          <cell r="K1287">
            <v>0</v>
          </cell>
          <cell r="L1287">
            <v>0</v>
          </cell>
          <cell r="M1287">
            <v>9500</v>
          </cell>
          <cell r="N1287">
            <v>9500</v>
          </cell>
          <cell r="P1287">
            <v>0</v>
          </cell>
        </row>
        <row r="1288">
          <cell r="H1288" t="str">
            <v>Parul Kushwaha-18do01217</v>
          </cell>
          <cell r="I1288" t="str">
            <v/>
          </cell>
          <cell r="J1288">
            <v>0</v>
          </cell>
          <cell r="K1288">
            <v>0</v>
          </cell>
          <cell r="L1288">
            <v>0</v>
          </cell>
          <cell r="M1288">
            <v>9500</v>
          </cell>
          <cell r="N1288">
            <v>9500</v>
          </cell>
          <cell r="P1288">
            <v>0</v>
          </cell>
        </row>
        <row r="1289">
          <cell r="H1289" t="str">
            <v>Sejal Malhotra-18do01035</v>
          </cell>
          <cell r="I1289" t="str">
            <v/>
          </cell>
          <cell r="J1289">
            <v>0</v>
          </cell>
          <cell r="K1289">
            <v>0</v>
          </cell>
          <cell r="L1289">
            <v>0</v>
          </cell>
          <cell r="M1289">
            <v>9500</v>
          </cell>
          <cell r="N1289">
            <v>9500</v>
          </cell>
          <cell r="P1289">
            <v>0</v>
          </cell>
        </row>
        <row r="1290">
          <cell r="H1290" t="str">
            <v>Vishakha Rai-18do00940</v>
          </cell>
          <cell r="I1290" t="str">
            <v/>
          </cell>
          <cell r="J1290">
            <v>0</v>
          </cell>
          <cell r="K1290">
            <v>0</v>
          </cell>
          <cell r="L1290">
            <v>0</v>
          </cell>
          <cell r="M1290">
            <v>9500</v>
          </cell>
          <cell r="N1290">
            <v>9500</v>
          </cell>
          <cell r="P1290">
            <v>0</v>
          </cell>
        </row>
        <row r="1291">
          <cell r="H1291" t="str">
            <v>Himanshu Porwal-18do01365</v>
          </cell>
          <cell r="I1291" t="str">
            <v/>
          </cell>
          <cell r="J1291">
            <v>0</v>
          </cell>
          <cell r="K1291">
            <v>0</v>
          </cell>
          <cell r="L1291">
            <v>0</v>
          </cell>
          <cell r="M1291">
            <v>9500</v>
          </cell>
          <cell r="N1291">
            <v>9500</v>
          </cell>
          <cell r="P1291">
            <v>0</v>
          </cell>
        </row>
        <row r="1292">
          <cell r="H1292" t="str">
            <v>Durga Venkata Sai Sri Harsha A-18do00817</v>
          </cell>
          <cell r="I1292" t="str">
            <v/>
          </cell>
          <cell r="J1292">
            <v>0</v>
          </cell>
          <cell r="K1292">
            <v>0</v>
          </cell>
          <cell r="L1292">
            <v>0</v>
          </cell>
          <cell r="M1292">
            <v>9500</v>
          </cell>
          <cell r="N1292">
            <v>9500</v>
          </cell>
          <cell r="P1292">
            <v>0</v>
          </cell>
        </row>
        <row r="1293">
          <cell r="H1293" t="str">
            <v>Daksh Sharma-18do01437</v>
          </cell>
          <cell r="I1293" t="str">
            <v>Dr</v>
          </cell>
          <cell r="J1293">
            <v>2020</v>
          </cell>
          <cell r="K1293">
            <v>2020</v>
          </cell>
          <cell r="L1293">
            <v>0</v>
          </cell>
          <cell r="M1293">
            <v>22980</v>
          </cell>
          <cell r="N1293">
            <v>25000</v>
          </cell>
          <cell r="P1293">
            <v>0</v>
          </cell>
        </row>
        <row r="1294">
          <cell r="H1294" t="str">
            <v>Shreshth Shukla-18do01171</v>
          </cell>
          <cell r="I1294" t="str">
            <v/>
          </cell>
          <cell r="J1294">
            <v>0</v>
          </cell>
          <cell r="K1294">
            <v>0</v>
          </cell>
          <cell r="L1294">
            <v>0</v>
          </cell>
          <cell r="M1294">
            <v>9500</v>
          </cell>
          <cell r="N1294">
            <v>9500</v>
          </cell>
          <cell r="P1294">
            <v>0</v>
          </cell>
        </row>
        <row r="1295">
          <cell r="H1295" t="str">
            <v>Nallamilli Dora Reddy-18do01046</v>
          </cell>
          <cell r="I1295" t="str">
            <v/>
          </cell>
          <cell r="J1295">
            <v>0</v>
          </cell>
          <cell r="K1295">
            <v>0</v>
          </cell>
          <cell r="L1295">
            <v>0</v>
          </cell>
          <cell r="M1295">
            <v>9500</v>
          </cell>
          <cell r="N1295">
            <v>9500</v>
          </cell>
          <cell r="P1295">
            <v>0</v>
          </cell>
        </row>
        <row r="1296">
          <cell r="H1296" t="str">
            <v>Burada Sai Sandesh-18do01502</v>
          </cell>
          <cell r="I1296" t="str">
            <v/>
          </cell>
          <cell r="J1296">
            <v>0</v>
          </cell>
          <cell r="K1296">
            <v>0</v>
          </cell>
          <cell r="L1296">
            <v>0</v>
          </cell>
          <cell r="M1296">
            <v>9500</v>
          </cell>
          <cell r="N1296">
            <v>9500</v>
          </cell>
          <cell r="P1296">
            <v>0</v>
          </cell>
        </row>
        <row r="1297">
          <cell r="H1297" t="str">
            <v>Pranshul Agarwal-18do00930</v>
          </cell>
          <cell r="I1297" t="str">
            <v/>
          </cell>
          <cell r="J1297">
            <v>0</v>
          </cell>
          <cell r="K1297">
            <v>0</v>
          </cell>
          <cell r="L1297">
            <v>0</v>
          </cell>
          <cell r="M1297">
            <v>11100</v>
          </cell>
          <cell r="N1297">
            <v>11100</v>
          </cell>
          <cell r="P1297">
            <v>0</v>
          </cell>
        </row>
        <row r="1298">
          <cell r="H1298" t="str">
            <v>Manav Chetwani-18do01219</v>
          </cell>
          <cell r="I1298" t="str">
            <v/>
          </cell>
          <cell r="J1298">
            <v>0</v>
          </cell>
          <cell r="K1298">
            <v>0</v>
          </cell>
          <cell r="L1298">
            <v>0</v>
          </cell>
          <cell r="M1298">
            <v>9500</v>
          </cell>
          <cell r="N1298">
            <v>9500</v>
          </cell>
          <cell r="P1298">
            <v>0</v>
          </cell>
        </row>
        <row r="1299">
          <cell r="H1299" t="str">
            <v>Shivam Agrawal-18dd00368</v>
          </cell>
          <cell r="I1299" t="str">
            <v/>
          </cell>
          <cell r="J1299">
            <v>0</v>
          </cell>
          <cell r="K1299">
            <v>0</v>
          </cell>
          <cell r="L1299">
            <v>0</v>
          </cell>
          <cell r="M1299">
            <v>9500</v>
          </cell>
          <cell r="N1299">
            <v>9500</v>
          </cell>
          <cell r="P1299">
            <v>0</v>
          </cell>
        </row>
        <row r="1300">
          <cell r="H1300" t="str">
            <v>Shaurya Joshi-18do01045</v>
          </cell>
          <cell r="I1300" t="str">
            <v/>
          </cell>
          <cell r="J1300">
            <v>0</v>
          </cell>
          <cell r="K1300">
            <v>0</v>
          </cell>
          <cell r="L1300">
            <v>0</v>
          </cell>
          <cell r="M1300">
            <v>9500</v>
          </cell>
          <cell r="N1300">
            <v>9500</v>
          </cell>
          <cell r="P1300">
            <v>0</v>
          </cell>
        </row>
        <row r="1301">
          <cell r="H1301" t="str">
            <v>Arvind Ujjwal Mehtha-18do00815</v>
          </cell>
          <cell r="I1301" t="str">
            <v/>
          </cell>
          <cell r="J1301">
            <v>0</v>
          </cell>
          <cell r="K1301">
            <v>0</v>
          </cell>
          <cell r="L1301">
            <v>0</v>
          </cell>
          <cell r="M1301">
            <v>9500</v>
          </cell>
          <cell r="N1301">
            <v>9500</v>
          </cell>
          <cell r="P1301">
            <v>0</v>
          </cell>
        </row>
        <row r="1302">
          <cell r="H1302" t="str">
            <v>Joel Mathew George-18do00955</v>
          </cell>
          <cell r="I1302" t="str">
            <v/>
          </cell>
          <cell r="J1302">
            <v>0</v>
          </cell>
          <cell r="K1302">
            <v>0</v>
          </cell>
          <cell r="L1302">
            <v>0</v>
          </cell>
          <cell r="M1302">
            <v>9500</v>
          </cell>
          <cell r="N1302">
            <v>9500</v>
          </cell>
          <cell r="P1302">
            <v>0</v>
          </cell>
        </row>
        <row r="1303">
          <cell r="H1303" t="str">
            <v>Aditi Jain -18do00919</v>
          </cell>
          <cell r="I1303" t="str">
            <v/>
          </cell>
          <cell r="J1303">
            <v>0</v>
          </cell>
          <cell r="K1303">
            <v>0</v>
          </cell>
          <cell r="L1303">
            <v>0</v>
          </cell>
          <cell r="M1303">
            <v>9500</v>
          </cell>
          <cell r="N1303">
            <v>9500</v>
          </cell>
          <cell r="P1303">
            <v>0</v>
          </cell>
        </row>
        <row r="1304">
          <cell r="H1304" t="str">
            <v>Yogesh Saharan-18do01351</v>
          </cell>
          <cell r="I1304" t="str">
            <v/>
          </cell>
          <cell r="J1304">
            <v>0</v>
          </cell>
          <cell r="K1304">
            <v>0</v>
          </cell>
          <cell r="L1304">
            <v>0</v>
          </cell>
          <cell r="M1304">
            <v>3500</v>
          </cell>
          <cell r="N1304">
            <v>3500</v>
          </cell>
          <cell r="P1304">
            <v>0</v>
          </cell>
        </row>
        <row r="1305">
          <cell r="H1305" t="str">
            <v>Stuti Sharma-18do01234</v>
          </cell>
          <cell r="I1305" t="str">
            <v>Cr</v>
          </cell>
          <cell r="J1305">
            <v>4000</v>
          </cell>
          <cell r="K1305">
            <v>0</v>
          </cell>
          <cell r="L1305">
            <v>4000</v>
          </cell>
          <cell r="M1305">
            <v>13500</v>
          </cell>
          <cell r="N1305">
            <v>9500</v>
          </cell>
          <cell r="P1305">
            <v>0</v>
          </cell>
        </row>
        <row r="1306">
          <cell r="H1306" t="str">
            <v>K Sree Manojna-18do00874</v>
          </cell>
          <cell r="I1306" t="str">
            <v/>
          </cell>
          <cell r="J1306">
            <v>0</v>
          </cell>
          <cell r="K1306">
            <v>0</v>
          </cell>
          <cell r="L1306">
            <v>0</v>
          </cell>
          <cell r="M1306">
            <v>9500</v>
          </cell>
          <cell r="N1306">
            <v>9500</v>
          </cell>
          <cell r="P1306">
            <v>0</v>
          </cell>
        </row>
        <row r="1307">
          <cell r="H1307" t="str">
            <v>Harshit Gupta-18do01349</v>
          </cell>
          <cell r="I1307" t="str">
            <v/>
          </cell>
          <cell r="J1307">
            <v>0</v>
          </cell>
          <cell r="K1307">
            <v>0</v>
          </cell>
          <cell r="L1307">
            <v>0</v>
          </cell>
          <cell r="M1307">
            <v>13250</v>
          </cell>
          <cell r="N1307">
            <v>13250</v>
          </cell>
          <cell r="P1307">
            <v>0</v>
          </cell>
        </row>
        <row r="1308">
          <cell r="H1308" t="str">
            <v>Bhavani Namala-18mo001735</v>
          </cell>
          <cell r="I1308" t="str">
            <v>Dr</v>
          </cell>
          <cell r="J1308">
            <v>247884</v>
          </cell>
          <cell r="K1308">
            <v>247884</v>
          </cell>
          <cell r="L1308">
            <v>0</v>
          </cell>
          <cell r="M1308">
            <v>0</v>
          </cell>
          <cell r="N1308">
            <v>0</v>
          </cell>
          <cell r="O1308" t="str">
            <v>Dr</v>
          </cell>
          <cell r="P1308">
            <v>247884</v>
          </cell>
        </row>
        <row r="1309">
          <cell r="H1309" t="str">
            <v>Sagnik Patra-18mo002156</v>
          </cell>
          <cell r="I1309" t="str">
            <v>Cr</v>
          </cell>
          <cell r="J1309">
            <v>7100</v>
          </cell>
          <cell r="K1309">
            <v>0</v>
          </cell>
          <cell r="L1309">
            <v>7100</v>
          </cell>
          <cell r="M1309">
            <v>7100</v>
          </cell>
          <cell r="N1309">
            <v>0</v>
          </cell>
          <cell r="P1309">
            <v>0</v>
          </cell>
        </row>
        <row r="1310">
          <cell r="H1310" t="str">
            <v>Kartik Kalyani-18mo001993</v>
          </cell>
          <cell r="I1310" t="str">
            <v>Cr</v>
          </cell>
          <cell r="J1310">
            <v>7100</v>
          </cell>
          <cell r="K1310">
            <v>0</v>
          </cell>
          <cell r="L1310">
            <v>7100</v>
          </cell>
          <cell r="M1310">
            <v>7100</v>
          </cell>
          <cell r="N1310">
            <v>0</v>
          </cell>
          <cell r="P1310">
            <v>0</v>
          </cell>
        </row>
        <row r="1311">
          <cell r="H1311" t="str">
            <v>Anuj Chunara-18mo002349</v>
          </cell>
          <cell r="I1311" t="str">
            <v>Cr</v>
          </cell>
          <cell r="J1311">
            <v>7100</v>
          </cell>
          <cell r="K1311">
            <v>0</v>
          </cell>
          <cell r="L1311">
            <v>7100</v>
          </cell>
          <cell r="M1311">
            <v>7100</v>
          </cell>
          <cell r="N1311">
            <v>0</v>
          </cell>
          <cell r="P1311">
            <v>0</v>
          </cell>
        </row>
        <row r="1312">
          <cell r="H1312" t="str">
            <v>Chestha Choudhary-18mo002184</v>
          </cell>
          <cell r="I1312" t="str">
            <v>Cr</v>
          </cell>
          <cell r="J1312">
            <v>5000</v>
          </cell>
          <cell r="K1312">
            <v>0</v>
          </cell>
          <cell r="L1312">
            <v>5000</v>
          </cell>
          <cell r="M1312">
            <v>5000</v>
          </cell>
          <cell r="N1312">
            <v>0</v>
          </cell>
          <cell r="P1312">
            <v>0</v>
          </cell>
        </row>
        <row r="1313">
          <cell r="H1313" t="str">
            <v>Prajanya Bose-18mo001612</v>
          </cell>
          <cell r="I1313" t="str">
            <v>Cr</v>
          </cell>
          <cell r="J1313">
            <v>7100</v>
          </cell>
          <cell r="K1313">
            <v>0</v>
          </cell>
          <cell r="L1313">
            <v>7100</v>
          </cell>
          <cell r="M1313">
            <v>7100</v>
          </cell>
          <cell r="N1313">
            <v>0</v>
          </cell>
          <cell r="P1313">
            <v>0</v>
          </cell>
        </row>
        <row r="1314">
          <cell r="H1314" t="str">
            <v>Prashant Singh-18mo002338</v>
          </cell>
          <cell r="I1314" t="str">
            <v>Cr</v>
          </cell>
          <cell r="J1314">
            <v>7100</v>
          </cell>
          <cell r="K1314">
            <v>0</v>
          </cell>
          <cell r="L1314">
            <v>7100</v>
          </cell>
          <cell r="M1314">
            <v>0</v>
          </cell>
          <cell r="N1314">
            <v>0</v>
          </cell>
          <cell r="O1314" t="str">
            <v>Cr</v>
          </cell>
          <cell r="P1314">
            <v>-7100</v>
          </cell>
        </row>
        <row r="1315">
          <cell r="H1315" t="str">
            <v>Tanush Agarwal-18co01231</v>
          </cell>
          <cell r="I1315" t="str">
            <v/>
          </cell>
          <cell r="J1315">
            <v>0</v>
          </cell>
          <cell r="K1315">
            <v>0</v>
          </cell>
          <cell r="L1315">
            <v>0</v>
          </cell>
          <cell r="M1315">
            <v>9500</v>
          </cell>
          <cell r="N1315">
            <v>9500</v>
          </cell>
          <cell r="P1315">
            <v>0</v>
          </cell>
        </row>
        <row r="1316">
          <cell r="H1316" t="str">
            <v>Ananya Aggarwal-18co01083</v>
          </cell>
          <cell r="I1316" t="str">
            <v/>
          </cell>
          <cell r="J1316">
            <v>0</v>
          </cell>
          <cell r="K1316">
            <v>0</v>
          </cell>
          <cell r="L1316">
            <v>0</v>
          </cell>
          <cell r="M1316">
            <v>9500</v>
          </cell>
          <cell r="N1316">
            <v>9500</v>
          </cell>
          <cell r="P1316">
            <v>0</v>
          </cell>
        </row>
        <row r="1317">
          <cell r="H1317" t="str">
            <v>Vishal Gaur-18co00907</v>
          </cell>
          <cell r="I1317" t="str">
            <v/>
          </cell>
          <cell r="J1317">
            <v>0</v>
          </cell>
          <cell r="K1317">
            <v>0</v>
          </cell>
          <cell r="L1317">
            <v>0</v>
          </cell>
          <cell r="M1317">
            <v>3500</v>
          </cell>
          <cell r="N1317">
            <v>3500</v>
          </cell>
          <cell r="P1317">
            <v>0</v>
          </cell>
        </row>
        <row r="1318">
          <cell r="H1318" t="str">
            <v>Tanvi Aggarwal-18co01126</v>
          </cell>
          <cell r="I1318" t="str">
            <v/>
          </cell>
          <cell r="J1318">
            <v>0</v>
          </cell>
          <cell r="K1318">
            <v>0</v>
          </cell>
          <cell r="L1318">
            <v>0</v>
          </cell>
          <cell r="M1318">
            <v>9500</v>
          </cell>
          <cell r="N1318">
            <v>9500</v>
          </cell>
          <cell r="P1318">
            <v>0</v>
          </cell>
        </row>
        <row r="1319">
          <cell r="H1319" t="str">
            <v>Siba Prasad Mahapatra-18co00863</v>
          </cell>
          <cell r="I1319" t="str">
            <v/>
          </cell>
          <cell r="J1319">
            <v>0</v>
          </cell>
          <cell r="K1319">
            <v>0</v>
          </cell>
          <cell r="L1319">
            <v>0</v>
          </cell>
          <cell r="M1319">
            <v>9500</v>
          </cell>
          <cell r="N1319">
            <v>9500</v>
          </cell>
          <cell r="P1319">
            <v>0</v>
          </cell>
        </row>
        <row r="1320">
          <cell r="H1320" t="str">
            <v>Piyush Gupta-18cd00075</v>
          </cell>
          <cell r="I1320" t="str">
            <v/>
          </cell>
          <cell r="J1320">
            <v>0</v>
          </cell>
          <cell r="K1320">
            <v>0</v>
          </cell>
          <cell r="L1320">
            <v>0</v>
          </cell>
          <cell r="M1320">
            <v>3500</v>
          </cell>
          <cell r="N1320">
            <v>3500</v>
          </cell>
          <cell r="P1320">
            <v>0</v>
          </cell>
        </row>
        <row r="1321">
          <cell r="H1321" t="str">
            <v>Riya Garg-18co00855</v>
          </cell>
          <cell r="I1321" t="str">
            <v/>
          </cell>
          <cell r="J1321">
            <v>0</v>
          </cell>
          <cell r="K1321">
            <v>0</v>
          </cell>
          <cell r="L1321">
            <v>0</v>
          </cell>
          <cell r="M1321">
            <v>3500</v>
          </cell>
          <cell r="N1321">
            <v>3500</v>
          </cell>
          <cell r="P1321">
            <v>0</v>
          </cell>
        </row>
        <row r="1322">
          <cell r="H1322" t="str">
            <v>Khushi Jain-18cd00078</v>
          </cell>
          <cell r="I1322" t="str">
            <v/>
          </cell>
          <cell r="J1322">
            <v>0</v>
          </cell>
          <cell r="K1322">
            <v>0</v>
          </cell>
          <cell r="L1322">
            <v>0</v>
          </cell>
          <cell r="M1322">
            <v>3500</v>
          </cell>
          <cell r="N1322">
            <v>3500</v>
          </cell>
          <cell r="P1322">
            <v>0</v>
          </cell>
        </row>
        <row r="1323">
          <cell r="H1323" t="str">
            <v>Devadula Diren-18bo07733</v>
          </cell>
          <cell r="I1323" t="str">
            <v>Cr</v>
          </cell>
          <cell r="J1323">
            <v>24328</v>
          </cell>
          <cell r="K1323">
            <v>0</v>
          </cell>
          <cell r="L1323">
            <v>24328</v>
          </cell>
          <cell r="M1323">
            <v>24328</v>
          </cell>
          <cell r="N1323">
            <v>0</v>
          </cell>
          <cell r="P1323">
            <v>0</v>
          </cell>
        </row>
        <row r="1324">
          <cell r="H1324" t="str">
            <v>Shivam Kumar-18bo08193</v>
          </cell>
          <cell r="I1324" t="str">
            <v>Cr</v>
          </cell>
          <cell r="J1324">
            <v>500</v>
          </cell>
          <cell r="K1324">
            <v>0</v>
          </cell>
          <cell r="L1324">
            <v>500</v>
          </cell>
          <cell r="M1324">
            <v>500</v>
          </cell>
          <cell r="N1324">
            <v>0</v>
          </cell>
          <cell r="P1324">
            <v>0</v>
          </cell>
        </row>
        <row r="1325">
          <cell r="H1325" t="str">
            <v>Manas Yadav-18bo08659</v>
          </cell>
          <cell r="I1325" t="str">
            <v/>
          </cell>
          <cell r="J1325">
            <v>0</v>
          </cell>
          <cell r="K1325">
            <v>0</v>
          </cell>
          <cell r="L1325">
            <v>0</v>
          </cell>
          <cell r="M1325">
            <v>250</v>
          </cell>
          <cell r="N1325">
            <v>250</v>
          </cell>
          <cell r="P1325">
            <v>0</v>
          </cell>
        </row>
        <row r="1326">
          <cell r="H1326" t="str">
            <v>Pranshu Sood-18bo07663</v>
          </cell>
          <cell r="I1326" t="str">
            <v/>
          </cell>
          <cell r="J1326">
            <v>0</v>
          </cell>
          <cell r="K1326">
            <v>0</v>
          </cell>
          <cell r="L1326">
            <v>0</v>
          </cell>
          <cell r="M1326">
            <v>150</v>
          </cell>
          <cell r="N1326">
            <v>150</v>
          </cell>
          <cell r="P1326">
            <v>0</v>
          </cell>
        </row>
        <row r="1327">
          <cell r="H1327" t="str">
            <v>Sriharikota Badri-18bo08707</v>
          </cell>
          <cell r="I1327" t="str">
            <v/>
          </cell>
          <cell r="J1327">
            <v>0</v>
          </cell>
          <cell r="K1327">
            <v>0</v>
          </cell>
          <cell r="L1327">
            <v>0</v>
          </cell>
          <cell r="M1327">
            <v>125</v>
          </cell>
          <cell r="N1327">
            <v>125</v>
          </cell>
          <cell r="P1327">
            <v>0</v>
          </cell>
        </row>
        <row r="1328">
          <cell r="H1328" t="str">
            <v>Shreyansh Anchlia-18bo08929</v>
          </cell>
          <cell r="I1328" t="str">
            <v>Cr</v>
          </cell>
          <cell r="J1328">
            <v>3820</v>
          </cell>
          <cell r="K1328">
            <v>0</v>
          </cell>
          <cell r="L1328">
            <v>3820</v>
          </cell>
          <cell r="M1328">
            <v>3820</v>
          </cell>
          <cell r="N1328">
            <v>0</v>
          </cell>
          <cell r="P1328">
            <v>0</v>
          </cell>
        </row>
        <row r="1329">
          <cell r="H1329" t="str">
            <v>Shivang Ahuja-18bo08858</v>
          </cell>
          <cell r="I1329" t="str">
            <v/>
          </cell>
          <cell r="J1329">
            <v>0</v>
          </cell>
          <cell r="K1329">
            <v>0</v>
          </cell>
          <cell r="L1329">
            <v>0</v>
          </cell>
          <cell r="M1329">
            <v>300</v>
          </cell>
          <cell r="N1329">
            <v>300</v>
          </cell>
          <cell r="P1329">
            <v>0</v>
          </cell>
        </row>
        <row r="1330">
          <cell r="H1330" t="str">
            <v>Chapa Hari Krishna-18bo07860</v>
          </cell>
          <cell r="I1330" t="str">
            <v/>
          </cell>
          <cell r="J1330">
            <v>0</v>
          </cell>
          <cell r="K1330">
            <v>0</v>
          </cell>
          <cell r="L1330">
            <v>0</v>
          </cell>
          <cell r="M1330">
            <v>500</v>
          </cell>
          <cell r="N1330">
            <v>500</v>
          </cell>
          <cell r="P1330">
            <v>0</v>
          </cell>
        </row>
        <row r="1331">
          <cell r="H1331" t="str">
            <v>Anirudh Jilla-18bo07657</v>
          </cell>
          <cell r="I1331" t="str">
            <v/>
          </cell>
          <cell r="J1331">
            <v>0</v>
          </cell>
          <cell r="K1331">
            <v>0</v>
          </cell>
          <cell r="L1331">
            <v>0</v>
          </cell>
          <cell r="M1331">
            <v>2750</v>
          </cell>
          <cell r="N1331">
            <v>2750</v>
          </cell>
          <cell r="P1331">
            <v>0</v>
          </cell>
        </row>
        <row r="1332">
          <cell r="H1332" t="str">
            <v>Navjot Singh Khanuja-18do00880</v>
          </cell>
          <cell r="I1332" t="str">
            <v/>
          </cell>
          <cell r="J1332">
            <v>0</v>
          </cell>
          <cell r="K1332">
            <v>0</v>
          </cell>
          <cell r="L1332">
            <v>0</v>
          </cell>
          <cell r="M1332">
            <v>9500</v>
          </cell>
          <cell r="N1332">
            <v>9500</v>
          </cell>
          <cell r="P1332">
            <v>0</v>
          </cell>
        </row>
        <row r="1333">
          <cell r="H1333" t="str">
            <v>Adarsh Upadhyay-18bo07224</v>
          </cell>
          <cell r="I1333" t="str">
            <v>Cr</v>
          </cell>
          <cell r="J1333">
            <v>500</v>
          </cell>
          <cell r="K1333">
            <v>0</v>
          </cell>
          <cell r="L1333">
            <v>500</v>
          </cell>
          <cell r="M1333">
            <v>500</v>
          </cell>
          <cell r="N1333">
            <v>0</v>
          </cell>
          <cell r="P1333">
            <v>0</v>
          </cell>
        </row>
        <row r="1334">
          <cell r="H1334" t="str">
            <v>Fee Adjustment</v>
          </cell>
          <cell r="I1334" t="str">
            <v/>
          </cell>
          <cell r="J1334">
            <v>0</v>
          </cell>
          <cell r="K1334">
            <v>0</v>
          </cell>
          <cell r="L1334">
            <v>0</v>
          </cell>
          <cell r="M1334">
            <v>74400</v>
          </cell>
          <cell r="N1334">
            <v>74400</v>
          </cell>
          <cell r="P1334">
            <v>0</v>
          </cell>
        </row>
        <row r="1335">
          <cell r="H1335" t="str">
            <v>Online A/c</v>
          </cell>
          <cell r="I1335" t="str">
            <v/>
          </cell>
          <cell r="J1335">
            <v>0</v>
          </cell>
          <cell r="K1335">
            <v>0</v>
          </cell>
          <cell r="L1335">
            <v>0</v>
          </cell>
          <cell r="M1335">
            <v>50550</v>
          </cell>
          <cell r="N1335">
            <v>57775</v>
          </cell>
          <cell r="O1335" t="str">
            <v>Cr</v>
          </cell>
          <cell r="P1335">
            <v>-7225</v>
          </cell>
        </row>
        <row r="1336">
          <cell r="H1336" t="str">
            <v>Hostel Buddies</v>
          </cell>
          <cell r="I1336" t="str">
            <v/>
          </cell>
          <cell r="J1336">
            <v>0</v>
          </cell>
          <cell r="K1336">
            <v>0</v>
          </cell>
          <cell r="L1336">
            <v>0</v>
          </cell>
          <cell r="M1336">
            <v>326025</v>
          </cell>
          <cell r="N1336">
            <v>0</v>
          </cell>
          <cell r="O1336" t="str">
            <v>Dr</v>
          </cell>
          <cell r="P1336">
            <v>326025</v>
          </cell>
        </row>
        <row r="1337">
          <cell r="H1337" t="str">
            <v>Hdfc Geteway</v>
          </cell>
          <cell r="I1337" t="str">
            <v>Dr</v>
          </cell>
          <cell r="J1337">
            <v>119166</v>
          </cell>
          <cell r="K1337">
            <v>119166</v>
          </cell>
          <cell r="L1337">
            <v>0</v>
          </cell>
          <cell r="M1337">
            <v>44366.42</v>
          </cell>
          <cell r="N1337">
            <v>223212.52</v>
          </cell>
          <cell r="O1337" t="str">
            <v>Cr</v>
          </cell>
          <cell r="P1337">
            <v>-59680.100000000006</v>
          </cell>
        </row>
        <row r="1338">
          <cell r="H1338" t="str">
            <v>Raunaq Singh Gill-14b00005</v>
          </cell>
          <cell r="I1338" t="str">
            <v>Cr</v>
          </cell>
          <cell r="J1338">
            <v>19428</v>
          </cell>
          <cell r="K1338">
            <v>0</v>
          </cell>
          <cell r="L1338">
            <v>19428</v>
          </cell>
          <cell r="M1338">
            <v>19428</v>
          </cell>
          <cell r="N1338">
            <v>0</v>
          </cell>
          <cell r="P1338">
            <v>0</v>
          </cell>
        </row>
        <row r="1339">
          <cell r="H1339" t="str">
            <v>Raghav Sood-14b00177</v>
          </cell>
          <cell r="I1339" t="str">
            <v>Cr</v>
          </cell>
          <cell r="J1339">
            <v>5000</v>
          </cell>
          <cell r="K1339">
            <v>0</v>
          </cell>
          <cell r="L1339">
            <v>5000</v>
          </cell>
          <cell r="M1339">
            <v>5000</v>
          </cell>
          <cell r="N1339">
            <v>0</v>
          </cell>
          <cell r="P1339">
            <v>0</v>
          </cell>
        </row>
        <row r="1340">
          <cell r="H1340" t="str">
            <v>Muhammad Zeeshan-14b00070</v>
          </cell>
          <cell r="I1340" t="str">
            <v>Dr</v>
          </cell>
          <cell r="J1340">
            <v>3124</v>
          </cell>
          <cell r="K1340">
            <v>3124</v>
          </cell>
          <cell r="L1340">
            <v>0</v>
          </cell>
          <cell r="M1340">
            <v>0</v>
          </cell>
          <cell r="N1340">
            <v>3124</v>
          </cell>
          <cell r="P1340">
            <v>0</v>
          </cell>
        </row>
        <row r="1341">
          <cell r="H1341" t="str">
            <v>Mandava Saatwik-14b00109</v>
          </cell>
          <cell r="I1341" t="str">
            <v>Cr</v>
          </cell>
          <cell r="J1341">
            <v>21121</v>
          </cell>
          <cell r="K1341">
            <v>0</v>
          </cell>
          <cell r="L1341">
            <v>21121</v>
          </cell>
          <cell r="M1341">
            <v>21121</v>
          </cell>
          <cell r="N1341">
            <v>0</v>
          </cell>
          <cell r="P1341">
            <v>0</v>
          </cell>
        </row>
        <row r="1342">
          <cell r="H1342" t="str">
            <v>Kaustubh Pratap Chand-14b00063</v>
          </cell>
          <cell r="I1342" t="str">
            <v>Cr</v>
          </cell>
          <cell r="J1342">
            <v>22105</v>
          </cell>
          <cell r="K1342">
            <v>0</v>
          </cell>
          <cell r="L1342">
            <v>22105</v>
          </cell>
          <cell r="M1342">
            <v>22105</v>
          </cell>
          <cell r="N1342">
            <v>0</v>
          </cell>
          <cell r="P1342">
            <v>0</v>
          </cell>
        </row>
        <row r="1343">
          <cell r="H1343" t="str">
            <v>Akash Maheshwari-14b00106</v>
          </cell>
          <cell r="I1343" t="str">
            <v>Cr</v>
          </cell>
          <cell r="J1343">
            <v>22223</v>
          </cell>
          <cell r="K1343">
            <v>0</v>
          </cell>
          <cell r="L1343">
            <v>22223</v>
          </cell>
          <cell r="M1343">
            <v>22223</v>
          </cell>
          <cell r="N1343">
            <v>0</v>
          </cell>
          <cell r="P1343">
            <v>0</v>
          </cell>
        </row>
        <row r="1344">
          <cell r="H1344" t="str">
            <v>Kondaveeti Sai Sudhamshu-14b00164</v>
          </cell>
          <cell r="I1344" t="str">
            <v>Cr</v>
          </cell>
          <cell r="J1344">
            <v>14707</v>
          </cell>
          <cell r="K1344">
            <v>0</v>
          </cell>
          <cell r="L1344">
            <v>14707</v>
          </cell>
          <cell r="M1344">
            <v>14707</v>
          </cell>
          <cell r="N1344">
            <v>0</v>
          </cell>
          <cell r="P1344">
            <v>0</v>
          </cell>
        </row>
        <row r="1345">
          <cell r="H1345" t="str">
            <v>Kshitij Yadav-19mo002201</v>
          </cell>
          <cell r="I1345" t="str">
            <v/>
          </cell>
          <cell r="J1345">
            <v>0</v>
          </cell>
          <cell r="K1345">
            <v>0</v>
          </cell>
          <cell r="L1345">
            <v>0</v>
          </cell>
          <cell r="M1345">
            <v>4800</v>
          </cell>
          <cell r="N1345">
            <v>4800</v>
          </cell>
          <cell r="P1345">
            <v>0</v>
          </cell>
        </row>
        <row r="1346">
          <cell r="H1346" t="str">
            <v>Nandan Khaitan-19mo000776</v>
          </cell>
          <cell r="I1346" t="str">
            <v/>
          </cell>
          <cell r="J1346">
            <v>0</v>
          </cell>
          <cell r="K1346">
            <v>0</v>
          </cell>
          <cell r="L1346">
            <v>0</v>
          </cell>
          <cell r="M1346">
            <v>4800</v>
          </cell>
          <cell r="N1346">
            <v>4800</v>
          </cell>
          <cell r="P1346">
            <v>0</v>
          </cell>
        </row>
        <row r="1347">
          <cell r="H1347" t="str">
            <v>Balam Sri Venkata Sravan-19mo002230</v>
          </cell>
          <cell r="I1347" t="str">
            <v/>
          </cell>
          <cell r="J1347">
            <v>0</v>
          </cell>
          <cell r="K1347">
            <v>0</v>
          </cell>
          <cell r="L1347">
            <v>0</v>
          </cell>
          <cell r="M1347">
            <v>3000</v>
          </cell>
          <cell r="N1347">
            <v>3000</v>
          </cell>
          <cell r="P1347">
            <v>0</v>
          </cell>
        </row>
        <row r="1348">
          <cell r="H1348" t="str">
            <v>Saurabh Sharma-19md01164</v>
          </cell>
          <cell r="I1348" t="str">
            <v/>
          </cell>
          <cell r="J1348">
            <v>0</v>
          </cell>
          <cell r="K1348">
            <v>0</v>
          </cell>
          <cell r="L1348">
            <v>0</v>
          </cell>
          <cell r="M1348">
            <v>4800</v>
          </cell>
          <cell r="N1348">
            <v>4800</v>
          </cell>
          <cell r="P1348">
            <v>0</v>
          </cell>
        </row>
        <row r="1349">
          <cell r="H1349" t="str">
            <v>Manvendra Singh-19mo000477</v>
          </cell>
          <cell r="I1349" t="str">
            <v/>
          </cell>
          <cell r="J1349">
            <v>0</v>
          </cell>
          <cell r="K1349">
            <v>0</v>
          </cell>
          <cell r="L1349">
            <v>0</v>
          </cell>
          <cell r="M1349">
            <v>4800</v>
          </cell>
          <cell r="N1349">
            <v>4800</v>
          </cell>
          <cell r="P1349">
            <v>0</v>
          </cell>
        </row>
        <row r="1350">
          <cell r="H1350" t="str">
            <v>Aadya Gaur-19mo002197</v>
          </cell>
          <cell r="I1350" t="str">
            <v/>
          </cell>
          <cell r="J1350">
            <v>0</v>
          </cell>
          <cell r="K1350">
            <v>0</v>
          </cell>
          <cell r="L1350">
            <v>0</v>
          </cell>
          <cell r="M1350">
            <v>3000</v>
          </cell>
          <cell r="N1350">
            <v>3000</v>
          </cell>
          <cell r="P1350">
            <v>0</v>
          </cell>
        </row>
        <row r="1351">
          <cell r="H1351" t="str">
            <v>Radhika Gupta-19md01998</v>
          </cell>
          <cell r="I1351" t="str">
            <v/>
          </cell>
          <cell r="J1351">
            <v>0</v>
          </cell>
          <cell r="K1351">
            <v>0</v>
          </cell>
          <cell r="L1351">
            <v>0</v>
          </cell>
          <cell r="M1351">
            <v>4800</v>
          </cell>
          <cell r="N1351">
            <v>4800</v>
          </cell>
          <cell r="P1351">
            <v>0</v>
          </cell>
        </row>
        <row r="1352">
          <cell r="H1352" t="str">
            <v>Tanishk Gandhi-19mo000668</v>
          </cell>
          <cell r="I1352" t="str">
            <v/>
          </cell>
          <cell r="J1352">
            <v>0</v>
          </cell>
          <cell r="K1352">
            <v>0</v>
          </cell>
          <cell r="L1352">
            <v>0</v>
          </cell>
          <cell r="M1352">
            <v>4800</v>
          </cell>
          <cell r="N1352">
            <v>4800</v>
          </cell>
          <cell r="P1352">
            <v>0</v>
          </cell>
        </row>
        <row r="1353">
          <cell r="H1353" t="str">
            <v>Riya Raj-19mo000820</v>
          </cell>
          <cell r="I1353" t="str">
            <v/>
          </cell>
          <cell r="J1353">
            <v>0</v>
          </cell>
          <cell r="K1353">
            <v>0</v>
          </cell>
          <cell r="L1353">
            <v>0</v>
          </cell>
          <cell r="M1353">
            <v>4800</v>
          </cell>
          <cell r="N1353">
            <v>4800</v>
          </cell>
          <cell r="P1353">
            <v>0</v>
          </cell>
        </row>
        <row r="1354">
          <cell r="H1354" t="str">
            <v>Shivam Kapoor-19mo000885</v>
          </cell>
          <cell r="I1354" t="str">
            <v/>
          </cell>
          <cell r="J1354">
            <v>0</v>
          </cell>
          <cell r="K1354">
            <v>0</v>
          </cell>
          <cell r="L1354">
            <v>0</v>
          </cell>
          <cell r="M1354">
            <v>4800</v>
          </cell>
          <cell r="N1354">
            <v>4800</v>
          </cell>
          <cell r="P1354">
            <v>0</v>
          </cell>
        </row>
        <row r="1355">
          <cell r="H1355" t="str">
            <v>Akansha Chitlangia-19mo002042</v>
          </cell>
          <cell r="I1355" t="str">
            <v/>
          </cell>
          <cell r="J1355">
            <v>0</v>
          </cell>
          <cell r="K1355">
            <v>0</v>
          </cell>
          <cell r="L1355">
            <v>0</v>
          </cell>
          <cell r="M1355">
            <v>4800</v>
          </cell>
          <cell r="N1355">
            <v>4800</v>
          </cell>
          <cell r="P1355">
            <v>0</v>
          </cell>
        </row>
        <row r="1356">
          <cell r="H1356" t="str">
            <v>Shagun Khandelwal-19md01696</v>
          </cell>
          <cell r="I1356" t="str">
            <v/>
          </cell>
          <cell r="J1356">
            <v>0</v>
          </cell>
          <cell r="K1356">
            <v>0</v>
          </cell>
          <cell r="L1356">
            <v>0</v>
          </cell>
          <cell r="M1356">
            <v>4800</v>
          </cell>
          <cell r="N1356">
            <v>4800</v>
          </cell>
          <cell r="P1356">
            <v>0</v>
          </cell>
        </row>
        <row r="1357">
          <cell r="H1357" t="str">
            <v>Priyanka Rana-19mo000717</v>
          </cell>
          <cell r="I1357" t="str">
            <v/>
          </cell>
          <cell r="J1357">
            <v>0</v>
          </cell>
          <cell r="K1357">
            <v>0</v>
          </cell>
          <cell r="L1357">
            <v>0</v>
          </cell>
          <cell r="M1357">
            <v>4800</v>
          </cell>
          <cell r="N1357">
            <v>4800</v>
          </cell>
          <cell r="P1357">
            <v>0</v>
          </cell>
        </row>
        <row r="1358">
          <cell r="H1358" t="str">
            <v>Kapil Mathur-19mo000455</v>
          </cell>
          <cell r="I1358" t="str">
            <v/>
          </cell>
          <cell r="J1358">
            <v>0</v>
          </cell>
          <cell r="K1358">
            <v>0</v>
          </cell>
          <cell r="L1358">
            <v>0</v>
          </cell>
          <cell r="M1358">
            <v>4800</v>
          </cell>
          <cell r="N1358">
            <v>4800</v>
          </cell>
          <cell r="P1358">
            <v>0</v>
          </cell>
        </row>
        <row r="1359">
          <cell r="H1359" t="str">
            <v>Chinmay Priya Narayan Joshi-19mo000481</v>
          </cell>
          <cell r="I1359" t="str">
            <v/>
          </cell>
          <cell r="J1359">
            <v>0</v>
          </cell>
          <cell r="K1359">
            <v>0</v>
          </cell>
          <cell r="L1359">
            <v>0</v>
          </cell>
          <cell r="M1359">
            <v>4800</v>
          </cell>
          <cell r="N1359">
            <v>4800</v>
          </cell>
          <cell r="P1359">
            <v>0</v>
          </cell>
        </row>
        <row r="1360">
          <cell r="H1360" t="str">
            <v>Madhav Malpani-19mo000410</v>
          </cell>
          <cell r="I1360" t="str">
            <v/>
          </cell>
          <cell r="J1360">
            <v>0</v>
          </cell>
          <cell r="K1360">
            <v>0</v>
          </cell>
          <cell r="L1360">
            <v>0</v>
          </cell>
          <cell r="M1360">
            <v>3000</v>
          </cell>
          <cell r="N1360">
            <v>3000</v>
          </cell>
          <cell r="P1360">
            <v>0</v>
          </cell>
        </row>
        <row r="1361">
          <cell r="H1361" t="str">
            <v>Purbi Acharya-19mo000501</v>
          </cell>
          <cell r="I1361" t="str">
            <v/>
          </cell>
          <cell r="J1361">
            <v>0</v>
          </cell>
          <cell r="K1361">
            <v>0</v>
          </cell>
          <cell r="L1361">
            <v>0</v>
          </cell>
          <cell r="M1361">
            <v>4800</v>
          </cell>
          <cell r="N1361">
            <v>4800</v>
          </cell>
          <cell r="P1361">
            <v>0</v>
          </cell>
        </row>
        <row r="1362">
          <cell r="H1362" t="str">
            <v>Shubham Singh-19md01583</v>
          </cell>
          <cell r="I1362" t="str">
            <v/>
          </cell>
          <cell r="J1362">
            <v>0</v>
          </cell>
          <cell r="K1362">
            <v>0</v>
          </cell>
          <cell r="L1362">
            <v>0</v>
          </cell>
          <cell r="M1362">
            <v>4800</v>
          </cell>
          <cell r="N1362">
            <v>4800</v>
          </cell>
          <cell r="P1362">
            <v>0</v>
          </cell>
        </row>
        <row r="1363">
          <cell r="H1363" t="str">
            <v>Vikhyat Maheshwari-19md00288</v>
          </cell>
          <cell r="I1363" t="str">
            <v/>
          </cell>
          <cell r="J1363">
            <v>0</v>
          </cell>
          <cell r="K1363">
            <v>0</v>
          </cell>
          <cell r="L1363">
            <v>0</v>
          </cell>
          <cell r="M1363">
            <v>4800</v>
          </cell>
          <cell r="N1363">
            <v>4800</v>
          </cell>
          <cell r="P1363">
            <v>0</v>
          </cell>
        </row>
        <row r="1364">
          <cell r="H1364" t="str">
            <v>Ankita Mathur-19md01634</v>
          </cell>
          <cell r="I1364" t="str">
            <v/>
          </cell>
          <cell r="J1364">
            <v>0</v>
          </cell>
          <cell r="K1364">
            <v>0</v>
          </cell>
          <cell r="L1364">
            <v>0</v>
          </cell>
          <cell r="M1364">
            <v>4800</v>
          </cell>
          <cell r="N1364">
            <v>4800</v>
          </cell>
          <cell r="P1364">
            <v>0</v>
          </cell>
        </row>
        <row r="1365">
          <cell r="H1365" t="str">
            <v>Muhammad Farhan Usmani-19mo000614</v>
          </cell>
          <cell r="I1365" t="str">
            <v/>
          </cell>
          <cell r="J1365">
            <v>0</v>
          </cell>
          <cell r="K1365">
            <v>0</v>
          </cell>
          <cell r="L1365">
            <v>0</v>
          </cell>
          <cell r="M1365">
            <v>3000</v>
          </cell>
          <cell r="N1365">
            <v>3000</v>
          </cell>
          <cell r="P1365">
            <v>0</v>
          </cell>
        </row>
        <row r="1366">
          <cell r="H1366" t="str">
            <v>Sanju-19mo000719</v>
          </cell>
          <cell r="I1366" t="str">
            <v/>
          </cell>
          <cell r="J1366">
            <v>0</v>
          </cell>
          <cell r="K1366">
            <v>0</v>
          </cell>
          <cell r="L1366">
            <v>0</v>
          </cell>
          <cell r="M1366">
            <v>3000</v>
          </cell>
          <cell r="N1366">
            <v>3000</v>
          </cell>
          <cell r="P1366">
            <v>0</v>
          </cell>
        </row>
        <row r="1367">
          <cell r="H1367" t="str">
            <v>Navneet Olla-19md01244</v>
          </cell>
          <cell r="I1367" t="str">
            <v/>
          </cell>
          <cell r="J1367">
            <v>0</v>
          </cell>
          <cell r="K1367">
            <v>0</v>
          </cell>
          <cell r="L1367">
            <v>0</v>
          </cell>
          <cell r="M1367">
            <v>3000</v>
          </cell>
          <cell r="N1367">
            <v>3000</v>
          </cell>
          <cell r="P1367">
            <v>0</v>
          </cell>
        </row>
        <row r="1368">
          <cell r="H1368" t="str">
            <v>Vivek Sheth-19mo000060</v>
          </cell>
          <cell r="I1368" t="str">
            <v/>
          </cell>
          <cell r="J1368">
            <v>0</v>
          </cell>
          <cell r="K1368">
            <v>0</v>
          </cell>
          <cell r="L1368">
            <v>0</v>
          </cell>
          <cell r="M1368">
            <v>3000</v>
          </cell>
          <cell r="N1368">
            <v>3000</v>
          </cell>
          <cell r="P1368">
            <v>0</v>
          </cell>
        </row>
        <row r="1369">
          <cell r="H1369" t="str">
            <v>Prabhakar Kumar Singh-19mo000042</v>
          </cell>
          <cell r="I1369" t="str">
            <v/>
          </cell>
          <cell r="J1369">
            <v>0</v>
          </cell>
          <cell r="K1369">
            <v>0</v>
          </cell>
          <cell r="L1369">
            <v>0</v>
          </cell>
          <cell r="M1369">
            <v>4800</v>
          </cell>
          <cell r="N1369">
            <v>4800</v>
          </cell>
          <cell r="P1369">
            <v>0</v>
          </cell>
        </row>
        <row r="1370">
          <cell r="H1370" t="str">
            <v>Vanshika Mehra-19mo002110</v>
          </cell>
          <cell r="I1370" t="str">
            <v/>
          </cell>
          <cell r="J1370">
            <v>0</v>
          </cell>
          <cell r="K1370">
            <v>0</v>
          </cell>
          <cell r="L1370">
            <v>0</v>
          </cell>
          <cell r="M1370">
            <v>4800</v>
          </cell>
          <cell r="N1370">
            <v>4800</v>
          </cell>
          <cell r="P1370">
            <v>0</v>
          </cell>
        </row>
        <row r="1371">
          <cell r="H1371" t="str">
            <v>Amritpal Singh-19mo000456</v>
          </cell>
          <cell r="I1371" t="str">
            <v/>
          </cell>
          <cell r="J1371">
            <v>0</v>
          </cell>
          <cell r="K1371">
            <v>0</v>
          </cell>
          <cell r="L1371">
            <v>0</v>
          </cell>
          <cell r="M1371">
            <v>4800</v>
          </cell>
          <cell r="N1371">
            <v>4800</v>
          </cell>
          <cell r="P1371">
            <v>0</v>
          </cell>
        </row>
        <row r="1372">
          <cell r="H1372" t="str">
            <v>Khusant Agarwal-19mo000909</v>
          </cell>
          <cell r="I1372" t="str">
            <v/>
          </cell>
          <cell r="J1372">
            <v>0</v>
          </cell>
          <cell r="K1372">
            <v>0</v>
          </cell>
          <cell r="L1372">
            <v>0</v>
          </cell>
          <cell r="M1372">
            <v>4800</v>
          </cell>
          <cell r="N1372">
            <v>4800</v>
          </cell>
          <cell r="P1372">
            <v>0</v>
          </cell>
        </row>
        <row r="1373">
          <cell r="H1373" t="str">
            <v>Shikhar Bapna-19mo000369</v>
          </cell>
          <cell r="I1373" t="str">
            <v/>
          </cell>
          <cell r="J1373">
            <v>0</v>
          </cell>
          <cell r="K1373">
            <v>0</v>
          </cell>
          <cell r="L1373">
            <v>0</v>
          </cell>
          <cell r="M1373">
            <v>4800</v>
          </cell>
          <cell r="N1373">
            <v>4800</v>
          </cell>
          <cell r="P1373">
            <v>0</v>
          </cell>
        </row>
        <row r="1374">
          <cell r="H1374" t="str">
            <v>Krishna Kumar-19mo000458</v>
          </cell>
          <cell r="I1374" t="str">
            <v/>
          </cell>
          <cell r="J1374">
            <v>0</v>
          </cell>
          <cell r="K1374">
            <v>0</v>
          </cell>
          <cell r="L1374">
            <v>0</v>
          </cell>
          <cell r="M1374">
            <v>4800</v>
          </cell>
          <cell r="N1374">
            <v>4800</v>
          </cell>
          <cell r="P1374">
            <v>0</v>
          </cell>
        </row>
        <row r="1375">
          <cell r="H1375" t="str">
            <v>Krishanu Basu-19md02053</v>
          </cell>
          <cell r="I1375" t="str">
            <v/>
          </cell>
          <cell r="J1375">
            <v>0</v>
          </cell>
          <cell r="K1375">
            <v>0</v>
          </cell>
          <cell r="L1375">
            <v>0</v>
          </cell>
          <cell r="M1375">
            <v>4800</v>
          </cell>
          <cell r="N1375">
            <v>4800</v>
          </cell>
          <cell r="P1375">
            <v>0</v>
          </cell>
        </row>
        <row r="1376">
          <cell r="H1376" t="str">
            <v>Mahika Mathur-19md00991</v>
          </cell>
          <cell r="I1376" t="str">
            <v/>
          </cell>
          <cell r="J1376">
            <v>0</v>
          </cell>
          <cell r="K1376">
            <v>0</v>
          </cell>
          <cell r="L1376">
            <v>0</v>
          </cell>
          <cell r="M1376">
            <v>4800</v>
          </cell>
          <cell r="N1376">
            <v>4800</v>
          </cell>
          <cell r="P1376">
            <v>0</v>
          </cell>
        </row>
        <row r="1377">
          <cell r="H1377" t="str">
            <v>Arushi Jain-19mo000395</v>
          </cell>
          <cell r="I1377" t="str">
            <v/>
          </cell>
          <cell r="J1377">
            <v>0</v>
          </cell>
          <cell r="K1377">
            <v>0</v>
          </cell>
          <cell r="L1377">
            <v>0</v>
          </cell>
          <cell r="M1377">
            <v>4800</v>
          </cell>
          <cell r="N1377">
            <v>4800</v>
          </cell>
          <cell r="P1377">
            <v>0</v>
          </cell>
        </row>
        <row r="1378">
          <cell r="H1378" t="str">
            <v>Gaurav Jain-19mo000916</v>
          </cell>
          <cell r="I1378" t="str">
            <v/>
          </cell>
          <cell r="J1378">
            <v>0</v>
          </cell>
          <cell r="K1378">
            <v>0</v>
          </cell>
          <cell r="L1378">
            <v>0</v>
          </cell>
          <cell r="M1378">
            <v>4800</v>
          </cell>
          <cell r="N1378">
            <v>4800</v>
          </cell>
          <cell r="P1378">
            <v>0</v>
          </cell>
        </row>
        <row r="1379">
          <cell r="H1379" t="str">
            <v>Ayush Goyal-19mo000159</v>
          </cell>
          <cell r="I1379" t="str">
            <v/>
          </cell>
          <cell r="J1379">
            <v>0</v>
          </cell>
          <cell r="K1379">
            <v>0</v>
          </cell>
          <cell r="L1379">
            <v>0</v>
          </cell>
          <cell r="M1379">
            <v>4800</v>
          </cell>
          <cell r="N1379">
            <v>4800</v>
          </cell>
          <cell r="P1379">
            <v>0</v>
          </cell>
        </row>
        <row r="1380">
          <cell r="H1380" t="str">
            <v>Bhakta Ballabha Dash-19mo000466</v>
          </cell>
          <cell r="I1380" t="str">
            <v/>
          </cell>
          <cell r="J1380">
            <v>0</v>
          </cell>
          <cell r="K1380">
            <v>0</v>
          </cell>
          <cell r="L1380">
            <v>0</v>
          </cell>
          <cell r="M1380">
            <v>4800</v>
          </cell>
          <cell r="N1380">
            <v>4800</v>
          </cell>
          <cell r="P1380">
            <v>0</v>
          </cell>
        </row>
        <row r="1381">
          <cell r="H1381" t="str">
            <v>Achala Chopra-19mo000873</v>
          </cell>
          <cell r="I1381" t="str">
            <v/>
          </cell>
          <cell r="J1381">
            <v>0</v>
          </cell>
          <cell r="K1381">
            <v>0</v>
          </cell>
          <cell r="L1381">
            <v>0</v>
          </cell>
          <cell r="M1381">
            <v>4800</v>
          </cell>
          <cell r="N1381">
            <v>4800</v>
          </cell>
          <cell r="P1381">
            <v>0</v>
          </cell>
        </row>
        <row r="1382">
          <cell r="H1382" t="str">
            <v>Shrinwanti Shee-19mo000472</v>
          </cell>
          <cell r="I1382" t="str">
            <v/>
          </cell>
          <cell r="J1382">
            <v>0</v>
          </cell>
          <cell r="K1382">
            <v>0</v>
          </cell>
          <cell r="L1382">
            <v>0</v>
          </cell>
          <cell r="M1382">
            <v>4800</v>
          </cell>
          <cell r="N1382">
            <v>4800</v>
          </cell>
          <cell r="P1382">
            <v>0</v>
          </cell>
        </row>
        <row r="1383">
          <cell r="H1383" t="str">
            <v>Piyush Gupta-19md02047</v>
          </cell>
          <cell r="I1383" t="str">
            <v/>
          </cell>
          <cell r="J1383">
            <v>0</v>
          </cell>
          <cell r="K1383">
            <v>0</v>
          </cell>
          <cell r="L1383">
            <v>0</v>
          </cell>
          <cell r="M1383">
            <v>4800</v>
          </cell>
          <cell r="N1383">
            <v>4800</v>
          </cell>
          <cell r="P1383">
            <v>0</v>
          </cell>
        </row>
        <row r="1384">
          <cell r="H1384" t="str">
            <v>Jaishree Agrawal-19mo000845</v>
          </cell>
          <cell r="I1384" t="str">
            <v/>
          </cell>
          <cell r="J1384">
            <v>0</v>
          </cell>
          <cell r="K1384">
            <v>0</v>
          </cell>
          <cell r="L1384">
            <v>0</v>
          </cell>
          <cell r="M1384">
            <v>4800</v>
          </cell>
          <cell r="N1384">
            <v>4800</v>
          </cell>
          <cell r="P1384">
            <v>0</v>
          </cell>
        </row>
        <row r="1385">
          <cell r="H1385" t="str">
            <v>Bharath Sharma Tata-19mo000639</v>
          </cell>
          <cell r="I1385" t="str">
            <v/>
          </cell>
          <cell r="J1385">
            <v>0</v>
          </cell>
          <cell r="K1385">
            <v>0</v>
          </cell>
          <cell r="L1385">
            <v>0</v>
          </cell>
          <cell r="M1385">
            <v>3000</v>
          </cell>
          <cell r="N1385">
            <v>3000</v>
          </cell>
          <cell r="P1385">
            <v>0</v>
          </cell>
        </row>
        <row r="1386">
          <cell r="H1386" t="str">
            <v>Tarun Nikhil Biala-19mo000259</v>
          </cell>
          <cell r="I1386" t="str">
            <v/>
          </cell>
          <cell r="J1386">
            <v>0</v>
          </cell>
          <cell r="K1386">
            <v>0</v>
          </cell>
          <cell r="L1386">
            <v>0</v>
          </cell>
          <cell r="M1386">
            <v>3000</v>
          </cell>
          <cell r="N1386">
            <v>3000</v>
          </cell>
          <cell r="P1386">
            <v>0</v>
          </cell>
        </row>
        <row r="1387">
          <cell r="H1387" t="str">
            <v>Saurav Ashok Kumar Pareek-19mo000667</v>
          </cell>
          <cell r="I1387" t="str">
            <v/>
          </cell>
          <cell r="J1387">
            <v>0</v>
          </cell>
          <cell r="K1387">
            <v>0</v>
          </cell>
          <cell r="L1387">
            <v>0</v>
          </cell>
          <cell r="M1387">
            <v>4800</v>
          </cell>
          <cell r="N1387">
            <v>4800</v>
          </cell>
          <cell r="P1387">
            <v>0</v>
          </cell>
        </row>
        <row r="1388">
          <cell r="H1388" t="str">
            <v>Pranjal Gupta-19mo000801</v>
          </cell>
          <cell r="I1388" t="str">
            <v/>
          </cell>
          <cell r="J1388">
            <v>0</v>
          </cell>
          <cell r="K1388">
            <v>0</v>
          </cell>
          <cell r="L1388">
            <v>0</v>
          </cell>
          <cell r="M1388">
            <v>3000</v>
          </cell>
          <cell r="N1388">
            <v>3000</v>
          </cell>
          <cell r="P1388">
            <v>0</v>
          </cell>
        </row>
        <row r="1389">
          <cell r="H1389" t="str">
            <v>Akshintala Manohar Ayyappa-19mo000022</v>
          </cell>
          <cell r="I1389" t="str">
            <v/>
          </cell>
          <cell r="J1389">
            <v>0</v>
          </cell>
          <cell r="K1389">
            <v>0</v>
          </cell>
          <cell r="L1389">
            <v>0</v>
          </cell>
          <cell r="M1389">
            <v>4800</v>
          </cell>
          <cell r="N1389">
            <v>4800</v>
          </cell>
          <cell r="P1389">
            <v>0</v>
          </cell>
        </row>
        <row r="1390">
          <cell r="H1390" t="str">
            <v>Lalith Sathwik Perumalla-19bd03248</v>
          </cell>
          <cell r="I1390" t="str">
            <v/>
          </cell>
          <cell r="J1390">
            <v>0</v>
          </cell>
          <cell r="K1390">
            <v>0</v>
          </cell>
          <cell r="L1390">
            <v>0</v>
          </cell>
          <cell r="M1390">
            <v>3990</v>
          </cell>
          <cell r="N1390">
            <v>4240</v>
          </cell>
          <cell r="O1390" t="str">
            <v>Cr</v>
          </cell>
          <cell r="P1390">
            <v>-250</v>
          </cell>
        </row>
        <row r="1391">
          <cell r="H1391" t="str">
            <v>Sunkara Chandra Sekhar-19bo07851</v>
          </cell>
          <cell r="I1391" t="str">
            <v/>
          </cell>
          <cell r="J1391">
            <v>0</v>
          </cell>
          <cell r="K1391">
            <v>0</v>
          </cell>
          <cell r="L1391">
            <v>0</v>
          </cell>
          <cell r="M1391">
            <v>1000</v>
          </cell>
          <cell r="N1391">
            <v>1000</v>
          </cell>
          <cell r="P1391">
            <v>0</v>
          </cell>
        </row>
        <row r="1392">
          <cell r="H1392" t="str">
            <v>Chebolu Sai Vishnu Raju-19bo08078</v>
          </cell>
          <cell r="I1392" t="str">
            <v/>
          </cell>
          <cell r="J1392">
            <v>0</v>
          </cell>
          <cell r="K1392">
            <v>0</v>
          </cell>
          <cell r="L1392">
            <v>0</v>
          </cell>
          <cell r="M1392">
            <v>648</v>
          </cell>
          <cell r="N1392">
            <v>648</v>
          </cell>
          <cell r="P1392">
            <v>0</v>
          </cell>
        </row>
        <row r="1393">
          <cell r="H1393" t="str">
            <v>Mukul Dev Saini-19bo01003</v>
          </cell>
          <cell r="I1393" t="str">
            <v/>
          </cell>
          <cell r="J1393">
            <v>0</v>
          </cell>
          <cell r="K1393">
            <v>0</v>
          </cell>
          <cell r="L1393">
            <v>0</v>
          </cell>
          <cell r="M1393">
            <v>500</v>
          </cell>
          <cell r="N1393">
            <v>500</v>
          </cell>
          <cell r="P1393">
            <v>0</v>
          </cell>
        </row>
        <row r="1394">
          <cell r="H1394" t="str">
            <v>Yash Mehta-19bd04871</v>
          </cell>
          <cell r="I1394" t="str">
            <v/>
          </cell>
          <cell r="J1394">
            <v>0</v>
          </cell>
          <cell r="K1394">
            <v>0</v>
          </cell>
          <cell r="L1394">
            <v>0</v>
          </cell>
          <cell r="M1394">
            <v>750</v>
          </cell>
          <cell r="N1394">
            <v>750</v>
          </cell>
          <cell r="P1394">
            <v>0</v>
          </cell>
        </row>
        <row r="1395">
          <cell r="H1395" t="str">
            <v>Aarushi Gupta-19bo08087</v>
          </cell>
          <cell r="I1395" t="str">
            <v/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250</v>
          </cell>
          <cell r="O1395" t="str">
            <v>Cr</v>
          </cell>
          <cell r="P1395">
            <v>-250</v>
          </cell>
        </row>
        <row r="1396">
          <cell r="H1396" t="str">
            <v>Gurram Venkata Sai Pavan Kumar Guptha-19bo01288</v>
          </cell>
          <cell r="I1396" t="str">
            <v/>
          </cell>
          <cell r="J1396">
            <v>0</v>
          </cell>
          <cell r="K1396">
            <v>0</v>
          </cell>
          <cell r="L1396">
            <v>0</v>
          </cell>
          <cell r="M1396">
            <v>200</v>
          </cell>
          <cell r="N1396">
            <v>700</v>
          </cell>
          <cell r="O1396" t="str">
            <v>Cr</v>
          </cell>
          <cell r="P1396">
            <v>-500</v>
          </cell>
        </row>
        <row r="1397">
          <cell r="H1397" t="str">
            <v>Harshith Sai Tunuguntla-19bo08081</v>
          </cell>
          <cell r="I1397" t="str">
            <v/>
          </cell>
          <cell r="J1397">
            <v>0</v>
          </cell>
          <cell r="K1397">
            <v>0</v>
          </cell>
          <cell r="L1397">
            <v>0</v>
          </cell>
          <cell r="M1397">
            <v>800</v>
          </cell>
          <cell r="N1397">
            <v>800</v>
          </cell>
          <cell r="P1397">
            <v>0</v>
          </cell>
        </row>
        <row r="1398">
          <cell r="H1398" t="str">
            <v>Yash Gautam-19bo00666</v>
          </cell>
          <cell r="I1398" t="str">
            <v/>
          </cell>
          <cell r="J1398">
            <v>0</v>
          </cell>
          <cell r="K1398">
            <v>0</v>
          </cell>
          <cell r="L1398">
            <v>0</v>
          </cell>
          <cell r="M1398">
            <v>5000</v>
          </cell>
          <cell r="N1398">
            <v>15000</v>
          </cell>
          <cell r="O1398" t="str">
            <v>Cr</v>
          </cell>
          <cell r="P1398">
            <v>-10000</v>
          </cell>
        </row>
        <row r="1399">
          <cell r="H1399" t="str">
            <v>Shivani Mittal-19bo07514</v>
          </cell>
          <cell r="I1399" t="str">
            <v/>
          </cell>
          <cell r="J1399">
            <v>0</v>
          </cell>
          <cell r="K1399">
            <v>0</v>
          </cell>
          <cell r="L1399">
            <v>0</v>
          </cell>
          <cell r="M1399">
            <v>20155</v>
          </cell>
          <cell r="N1399">
            <v>20155</v>
          </cell>
          <cell r="P1399">
            <v>0</v>
          </cell>
        </row>
        <row r="1400">
          <cell r="H1400" t="str">
            <v>Vamshidar Reddy T-19bo00982</v>
          </cell>
          <cell r="I1400" t="str">
            <v>Cr</v>
          </cell>
          <cell r="J1400">
            <v>1250</v>
          </cell>
          <cell r="K1400">
            <v>0</v>
          </cell>
          <cell r="L1400">
            <v>1250</v>
          </cell>
          <cell r="M1400">
            <v>1250</v>
          </cell>
          <cell r="N1400">
            <v>0</v>
          </cell>
          <cell r="P1400">
            <v>0</v>
          </cell>
        </row>
        <row r="1401">
          <cell r="H1401" t="str">
            <v>Valluri Jaithra Narasimha-19bo02267</v>
          </cell>
          <cell r="I1401" t="str">
            <v/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3880</v>
          </cell>
          <cell r="O1401" t="str">
            <v>Cr</v>
          </cell>
          <cell r="P1401">
            <v>-3880</v>
          </cell>
        </row>
        <row r="1402">
          <cell r="H1402" t="str">
            <v>Namburi Gowri Manikanta Kumar-19bo07918</v>
          </cell>
          <cell r="I1402" t="str">
            <v/>
          </cell>
          <cell r="J1402">
            <v>0</v>
          </cell>
          <cell r="K1402">
            <v>0</v>
          </cell>
          <cell r="L1402">
            <v>0</v>
          </cell>
          <cell r="M1402">
            <v>1800</v>
          </cell>
          <cell r="N1402">
            <v>1800</v>
          </cell>
          <cell r="P1402">
            <v>0</v>
          </cell>
        </row>
        <row r="1403">
          <cell r="H1403" t="str">
            <v>Harsh Yadav-19bo02305</v>
          </cell>
          <cell r="I1403" t="str">
            <v/>
          </cell>
          <cell r="J1403">
            <v>0</v>
          </cell>
          <cell r="K1403">
            <v>0</v>
          </cell>
          <cell r="L1403">
            <v>0</v>
          </cell>
          <cell r="M1403">
            <v>500</v>
          </cell>
          <cell r="N1403">
            <v>500</v>
          </cell>
          <cell r="P1403">
            <v>0</v>
          </cell>
        </row>
        <row r="1404">
          <cell r="H1404" t="str">
            <v>Maeghal Jain-19bd05228</v>
          </cell>
          <cell r="I1404" t="str">
            <v/>
          </cell>
          <cell r="J1404">
            <v>0</v>
          </cell>
          <cell r="K1404">
            <v>0</v>
          </cell>
          <cell r="L1404">
            <v>0</v>
          </cell>
          <cell r="M1404">
            <v>1322</v>
          </cell>
          <cell r="N1404">
            <v>1322</v>
          </cell>
          <cell r="P1404">
            <v>0</v>
          </cell>
        </row>
        <row r="1405">
          <cell r="H1405" t="str">
            <v>Prasadam Dilip Kumar-19bo00293</v>
          </cell>
          <cell r="I1405" t="str">
            <v/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500</v>
          </cell>
          <cell r="O1405" t="str">
            <v>Cr</v>
          </cell>
          <cell r="P1405">
            <v>-500</v>
          </cell>
        </row>
        <row r="1406">
          <cell r="H1406" t="str">
            <v>Vaiebhavv Baid-19bo01323</v>
          </cell>
          <cell r="I1406" t="str">
            <v/>
          </cell>
          <cell r="J1406">
            <v>0</v>
          </cell>
          <cell r="K1406">
            <v>0</v>
          </cell>
          <cell r="L1406">
            <v>0</v>
          </cell>
          <cell r="M1406">
            <v>500</v>
          </cell>
          <cell r="N1406">
            <v>500</v>
          </cell>
          <cell r="P1406">
            <v>0</v>
          </cell>
        </row>
        <row r="1407">
          <cell r="H1407" t="str">
            <v>Kotni Krishna Chaitanya-19bo07830</v>
          </cell>
          <cell r="I1407" t="str">
            <v/>
          </cell>
          <cell r="J1407">
            <v>0</v>
          </cell>
          <cell r="K1407">
            <v>0</v>
          </cell>
          <cell r="L1407">
            <v>0</v>
          </cell>
          <cell r="M1407">
            <v>7759</v>
          </cell>
          <cell r="N1407">
            <v>7759</v>
          </cell>
          <cell r="P1407">
            <v>0</v>
          </cell>
        </row>
        <row r="1408">
          <cell r="H1408" t="str">
            <v>Gaurav Gupta-19ld01203</v>
          </cell>
          <cell r="I1408" t="str">
            <v/>
          </cell>
          <cell r="J1408">
            <v>0</v>
          </cell>
          <cell r="K1408">
            <v>0</v>
          </cell>
          <cell r="L1408">
            <v>0</v>
          </cell>
          <cell r="M1408">
            <v>600</v>
          </cell>
          <cell r="N1408">
            <v>600</v>
          </cell>
          <cell r="P1408">
            <v>0</v>
          </cell>
        </row>
        <row r="1409">
          <cell r="H1409" t="str">
            <v>Tasneem Husain-19lo01439</v>
          </cell>
          <cell r="I1409" t="str">
            <v/>
          </cell>
          <cell r="J1409">
            <v>0</v>
          </cell>
          <cell r="K1409">
            <v>0</v>
          </cell>
          <cell r="L1409">
            <v>0</v>
          </cell>
          <cell r="M1409">
            <v>300</v>
          </cell>
          <cell r="N1409">
            <v>7519</v>
          </cell>
          <cell r="O1409" t="str">
            <v>Cr</v>
          </cell>
          <cell r="P1409">
            <v>-7219</v>
          </cell>
        </row>
        <row r="1410">
          <cell r="H1410" t="str">
            <v>Harshit Manwani-19lo01401</v>
          </cell>
          <cell r="I1410" t="str">
            <v/>
          </cell>
          <cell r="J1410">
            <v>0</v>
          </cell>
          <cell r="K1410">
            <v>0</v>
          </cell>
          <cell r="L1410">
            <v>0</v>
          </cell>
          <cell r="M1410">
            <v>500</v>
          </cell>
          <cell r="N1410">
            <v>500</v>
          </cell>
          <cell r="P1410">
            <v>0</v>
          </cell>
        </row>
        <row r="1411">
          <cell r="H1411" t="str">
            <v>Deepak Gupta-19lo01435</v>
          </cell>
          <cell r="I1411" t="str">
            <v/>
          </cell>
          <cell r="J1411">
            <v>0</v>
          </cell>
          <cell r="K1411">
            <v>0</v>
          </cell>
          <cell r="L1411">
            <v>0</v>
          </cell>
          <cell r="M1411">
            <v>250</v>
          </cell>
          <cell r="N1411">
            <v>250</v>
          </cell>
          <cell r="P1411">
            <v>0</v>
          </cell>
        </row>
        <row r="1412">
          <cell r="H1412" t="str">
            <v>Kanak Bathwal-19lo01354</v>
          </cell>
          <cell r="I1412" t="str">
            <v/>
          </cell>
          <cell r="J1412">
            <v>0</v>
          </cell>
          <cell r="K1412">
            <v>0</v>
          </cell>
          <cell r="L1412">
            <v>0</v>
          </cell>
          <cell r="M1412">
            <v>300</v>
          </cell>
          <cell r="N1412">
            <v>300</v>
          </cell>
          <cell r="P1412">
            <v>0</v>
          </cell>
        </row>
        <row r="1413">
          <cell r="H1413" t="str">
            <v>Harman Grover-19lo01367</v>
          </cell>
          <cell r="I1413" t="str">
            <v/>
          </cell>
          <cell r="J1413">
            <v>0</v>
          </cell>
          <cell r="K1413">
            <v>0</v>
          </cell>
          <cell r="L1413">
            <v>0</v>
          </cell>
          <cell r="M1413">
            <v>1000</v>
          </cell>
          <cell r="N1413">
            <v>1000</v>
          </cell>
          <cell r="P1413">
            <v>0</v>
          </cell>
        </row>
        <row r="1414">
          <cell r="H1414" t="str">
            <v>Supreet Minhas-19do01539</v>
          </cell>
          <cell r="I1414" t="str">
            <v/>
          </cell>
          <cell r="J1414">
            <v>0</v>
          </cell>
          <cell r="K1414">
            <v>0</v>
          </cell>
          <cell r="L1414">
            <v>0</v>
          </cell>
          <cell r="M1414">
            <v>200</v>
          </cell>
          <cell r="N1414">
            <v>200</v>
          </cell>
          <cell r="O1414" t="str">
            <v>Cr</v>
          </cell>
          <cell r="P1414">
            <v>0</v>
          </cell>
        </row>
        <row r="1415">
          <cell r="H1415" t="str">
            <v>Anchit Sachdeva-15b00378</v>
          </cell>
          <cell r="I1415" t="str">
            <v>Cr</v>
          </cell>
          <cell r="J1415">
            <v>10957</v>
          </cell>
          <cell r="K1415">
            <v>0</v>
          </cell>
          <cell r="L1415">
            <v>10957</v>
          </cell>
          <cell r="M1415">
            <v>10957</v>
          </cell>
          <cell r="N1415">
            <v>0</v>
          </cell>
          <cell r="P1415">
            <v>0</v>
          </cell>
        </row>
        <row r="1416">
          <cell r="H1416" t="str">
            <v>Udata Vijay Kiran Teja-15b00276</v>
          </cell>
          <cell r="I1416" t="str">
            <v>Dr</v>
          </cell>
          <cell r="J1416">
            <v>3138</v>
          </cell>
          <cell r="K1416">
            <v>3138</v>
          </cell>
          <cell r="L1416">
            <v>0</v>
          </cell>
          <cell r="M1416">
            <v>0</v>
          </cell>
          <cell r="N1416">
            <v>0</v>
          </cell>
          <cell r="O1416" t="str">
            <v>Dr</v>
          </cell>
          <cell r="P1416">
            <v>3138</v>
          </cell>
        </row>
        <row r="1417">
          <cell r="H1417" t="str">
            <v>Raghavendra Singh-15b00335</v>
          </cell>
          <cell r="I1417" t="str">
            <v>Cr</v>
          </cell>
          <cell r="J1417">
            <v>21639</v>
          </cell>
          <cell r="K1417">
            <v>0</v>
          </cell>
          <cell r="L1417">
            <v>21639</v>
          </cell>
          <cell r="M1417">
            <v>21639</v>
          </cell>
          <cell r="N1417">
            <v>0</v>
          </cell>
          <cell r="P1417">
            <v>0</v>
          </cell>
        </row>
        <row r="1418">
          <cell r="H1418" t="str">
            <v>Gyandeep Gadasia-15b00028</v>
          </cell>
          <cell r="I1418" t="str">
            <v>Dr</v>
          </cell>
          <cell r="J1418">
            <v>6667</v>
          </cell>
          <cell r="K1418">
            <v>6667</v>
          </cell>
          <cell r="L1418">
            <v>0</v>
          </cell>
          <cell r="M1418">
            <v>0</v>
          </cell>
          <cell r="N1418">
            <v>6667</v>
          </cell>
          <cell r="P1418">
            <v>0</v>
          </cell>
        </row>
        <row r="1419">
          <cell r="H1419" t="str">
            <v>Boddu Siva Venkata Sri Teja-15b00302</v>
          </cell>
          <cell r="I1419" t="str">
            <v>Dr</v>
          </cell>
          <cell r="J1419">
            <v>48630</v>
          </cell>
          <cell r="K1419">
            <v>48630</v>
          </cell>
          <cell r="L1419">
            <v>0</v>
          </cell>
          <cell r="M1419">
            <v>0</v>
          </cell>
          <cell r="N1419">
            <v>48630</v>
          </cell>
          <cell r="P1419">
            <v>0</v>
          </cell>
        </row>
        <row r="1420">
          <cell r="H1420" t="str">
            <v>Anmol Vinay Raj-15b00095</v>
          </cell>
          <cell r="I1420" t="str">
            <v>Cr</v>
          </cell>
          <cell r="J1420">
            <v>20597</v>
          </cell>
          <cell r="K1420">
            <v>0</v>
          </cell>
          <cell r="L1420">
            <v>20597</v>
          </cell>
          <cell r="M1420">
            <v>20597</v>
          </cell>
          <cell r="N1420">
            <v>0</v>
          </cell>
          <cell r="P1420">
            <v>0</v>
          </cell>
        </row>
        <row r="1421">
          <cell r="H1421" t="str">
            <v>Vikram Khatri-15b00411</v>
          </cell>
          <cell r="I1421" t="str">
            <v>Dr</v>
          </cell>
          <cell r="J1421">
            <v>11461</v>
          </cell>
          <cell r="K1421">
            <v>11461</v>
          </cell>
          <cell r="L1421">
            <v>0</v>
          </cell>
          <cell r="M1421">
            <v>13539</v>
          </cell>
          <cell r="N1421">
            <v>25000</v>
          </cell>
          <cell r="P1421">
            <v>0</v>
          </cell>
        </row>
        <row r="1422">
          <cell r="H1422" t="str">
            <v>Nityanand Pramanik-15b00403</v>
          </cell>
          <cell r="I1422" t="str">
            <v>Dr</v>
          </cell>
          <cell r="J1422">
            <v>1627</v>
          </cell>
          <cell r="K1422">
            <v>1627</v>
          </cell>
          <cell r="L1422">
            <v>0</v>
          </cell>
          <cell r="M1422">
            <v>23373</v>
          </cell>
          <cell r="N1422">
            <v>25000</v>
          </cell>
          <cell r="P1422">
            <v>0</v>
          </cell>
        </row>
        <row r="1423">
          <cell r="H1423" t="str">
            <v>Harsh Gupta-15b00400</v>
          </cell>
          <cell r="I1423" t="str">
            <v>Cr</v>
          </cell>
          <cell r="J1423">
            <v>121366</v>
          </cell>
          <cell r="K1423">
            <v>0</v>
          </cell>
          <cell r="L1423">
            <v>121366</v>
          </cell>
          <cell r="M1423">
            <v>121366</v>
          </cell>
          <cell r="N1423">
            <v>0</v>
          </cell>
          <cell r="P1423">
            <v>0</v>
          </cell>
        </row>
        <row r="1424">
          <cell r="H1424" t="str">
            <v>Pitam Singh</v>
          </cell>
          <cell r="I1424" t="str">
            <v/>
          </cell>
          <cell r="J1424">
            <v>0</v>
          </cell>
          <cell r="K1424">
            <v>0</v>
          </cell>
          <cell r="L1424">
            <v>0</v>
          </cell>
          <cell r="M1424">
            <v>47797</v>
          </cell>
          <cell r="N1424">
            <v>47797</v>
          </cell>
          <cell r="P1424">
            <v>0</v>
          </cell>
        </row>
        <row r="1425">
          <cell r="H1425" t="str">
            <v>Sangita Choudhary</v>
          </cell>
          <cell r="I1425" t="str">
            <v/>
          </cell>
          <cell r="J1425">
            <v>0</v>
          </cell>
          <cell r="K1425">
            <v>0</v>
          </cell>
          <cell r="L1425">
            <v>0</v>
          </cell>
          <cell r="M1425">
            <v>100000</v>
          </cell>
          <cell r="N1425">
            <v>100000</v>
          </cell>
          <cell r="P1425">
            <v>0</v>
          </cell>
        </row>
        <row r="1426">
          <cell r="H1426" t="str">
            <v>Aryanit Enterprises-Duplicate</v>
          </cell>
          <cell r="I1426" t="str">
            <v>Cr</v>
          </cell>
          <cell r="J1426">
            <v>3000</v>
          </cell>
          <cell r="K1426">
            <v>0</v>
          </cell>
          <cell r="L1426">
            <v>3000</v>
          </cell>
          <cell r="M1426">
            <v>3000</v>
          </cell>
          <cell r="N1426">
            <v>0</v>
          </cell>
          <cell r="P1426">
            <v>0</v>
          </cell>
        </row>
        <row r="1427">
          <cell r="H1427" t="str">
            <v>Ashish Bharadwaj-receivable</v>
          </cell>
          <cell r="I1427" t="str">
            <v>Cr</v>
          </cell>
          <cell r="J1427">
            <v>8319</v>
          </cell>
          <cell r="K1427">
            <v>0</v>
          </cell>
          <cell r="L1427">
            <v>8319</v>
          </cell>
          <cell r="M1427">
            <v>8319</v>
          </cell>
          <cell r="N1427">
            <v>0</v>
          </cell>
          <cell r="P1427">
            <v>0</v>
          </cell>
        </row>
        <row r="1428">
          <cell r="H1428" t="str">
            <v>Raman Kant Munjal Foundation - Dr</v>
          </cell>
          <cell r="I1428" t="str">
            <v>Dr</v>
          </cell>
          <cell r="J1428">
            <v>37500</v>
          </cell>
          <cell r="K1428">
            <v>37500</v>
          </cell>
          <cell r="L1428">
            <v>0</v>
          </cell>
          <cell r="M1428">
            <v>3011850</v>
          </cell>
          <cell r="N1428">
            <v>3047600</v>
          </cell>
          <cell r="O1428" t="str">
            <v>Dr</v>
          </cell>
          <cell r="P1428">
            <v>1750</v>
          </cell>
        </row>
        <row r="1429">
          <cell r="H1429" t="str">
            <v>Rockman Industries Ltd</v>
          </cell>
          <cell r="I1429" t="str">
            <v>Dr</v>
          </cell>
          <cell r="J1429">
            <v>11800</v>
          </cell>
          <cell r="K1429">
            <v>11800</v>
          </cell>
          <cell r="L1429">
            <v>0</v>
          </cell>
          <cell r="M1429">
            <v>0</v>
          </cell>
          <cell r="N1429">
            <v>11800</v>
          </cell>
          <cell r="O1429" t="str">
            <v>Dr</v>
          </cell>
          <cell r="P1429">
            <v>0</v>
          </cell>
        </row>
        <row r="1430">
          <cell r="H1430" t="str">
            <v>Hero Motocorp Ltd</v>
          </cell>
          <cell r="I1430" t="str">
            <v>Cr</v>
          </cell>
          <cell r="J1430">
            <v>7000</v>
          </cell>
          <cell r="K1430">
            <v>0</v>
          </cell>
          <cell r="L1430">
            <v>7000</v>
          </cell>
          <cell r="M1430">
            <v>23404000</v>
          </cell>
          <cell r="N1430">
            <v>23290000</v>
          </cell>
          <cell r="O1430" t="str">
            <v>Dr</v>
          </cell>
          <cell r="P1430">
            <v>107000</v>
          </cell>
        </row>
        <row r="1431">
          <cell r="H1431" t="str">
            <v>Bharti Airtel Ltd-haryana</v>
          </cell>
          <cell r="I1431" t="str">
            <v>Dr</v>
          </cell>
          <cell r="J1431">
            <v>150054</v>
          </cell>
          <cell r="K1431">
            <v>150054</v>
          </cell>
          <cell r="L1431">
            <v>0</v>
          </cell>
          <cell r="M1431">
            <v>845694</v>
          </cell>
          <cell r="N1431">
            <v>816321</v>
          </cell>
          <cell r="O1431" t="str">
            <v>Dr</v>
          </cell>
          <cell r="P1431">
            <v>179427</v>
          </cell>
        </row>
        <row r="1432">
          <cell r="H1432" t="str">
            <v>Bharti Airtel Limited</v>
          </cell>
          <cell r="I1432" t="str">
            <v>Dr</v>
          </cell>
          <cell r="J1432">
            <v>41920.400000000001</v>
          </cell>
          <cell r="K1432">
            <v>41920.400000000001</v>
          </cell>
          <cell r="L1432">
            <v>0</v>
          </cell>
          <cell r="M1432">
            <v>0</v>
          </cell>
          <cell r="N1432">
            <v>41920.400000000001</v>
          </cell>
          <cell r="O1432" t="str">
            <v>Dr</v>
          </cell>
          <cell r="P1432">
            <v>0</v>
          </cell>
        </row>
        <row r="1433">
          <cell r="H1433" t="str">
            <v>Raman Munjal Vidya Mandir</v>
          </cell>
          <cell r="I1433" t="str">
            <v>Dr</v>
          </cell>
          <cell r="J1433">
            <v>627094</v>
          </cell>
          <cell r="K1433">
            <v>627094</v>
          </cell>
          <cell r="L1433">
            <v>0</v>
          </cell>
          <cell r="M1433">
            <v>939675</v>
          </cell>
          <cell r="N1433">
            <v>794013</v>
          </cell>
          <cell r="O1433" t="str">
            <v>Dr</v>
          </cell>
          <cell r="P1433">
            <v>772756</v>
          </cell>
        </row>
        <row r="1434">
          <cell r="H1434" t="str">
            <v>Prasang Goyal-1600424c204</v>
          </cell>
          <cell r="I1434" t="str">
            <v>Cr</v>
          </cell>
          <cell r="J1434">
            <v>18059</v>
          </cell>
          <cell r="K1434">
            <v>0</v>
          </cell>
          <cell r="L1434">
            <v>18059</v>
          </cell>
          <cell r="M1434">
            <v>18059</v>
          </cell>
          <cell r="N1434">
            <v>0</v>
          </cell>
          <cell r="P1434">
            <v>0</v>
          </cell>
        </row>
        <row r="1435">
          <cell r="H1435" t="str">
            <v>Ajay Kumar-1600045a201</v>
          </cell>
          <cell r="I1435" t="str">
            <v>Cr</v>
          </cell>
          <cell r="J1435">
            <v>21400</v>
          </cell>
          <cell r="K1435">
            <v>0</v>
          </cell>
          <cell r="L1435">
            <v>21400</v>
          </cell>
          <cell r="M1435">
            <v>21425</v>
          </cell>
          <cell r="N1435">
            <v>5025</v>
          </cell>
          <cell r="O1435" t="str">
            <v>Cr</v>
          </cell>
          <cell r="P1435">
            <v>-5000</v>
          </cell>
        </row>
        <row r="1436">
          <cell r="H1436" t="str">
            <v>Vooturi Sainithin-1600378c203</v>
          </cell>
          <cell r="I1436" t="str">
            <v>Dr</v>
          </cell>
          <cell r="J1436">
            <v>4100</v>
          </cell>
          <cell r="K1436">
            <v>4100</v>
          </cell>
          <cell r="L1436">
            <v>0</v>
          </cell>
          <cell r="M1436">
            <v>0</v>
          </cell>
          <cell r="N1436">
            <v>4100</v>
          </cell>
          <cell r="P1436">
            <v>0</v>
          </cell>
        </row>
        <row r="1437">
          <cell r="H1437" t="str">
            <v>Thakkallapalli Shashider-1600441c204</v>
          </cell>
          <cell r="I1437" t="str">
            <v>Dr</v>
          </cell>
          <cell r="J1437">
            <v>8150</v>
          </cell>
          <cell r="K1437">
            <v>8150</v>
          </cell>
          <cell r="L1437">
            <v>0</v>
          </cell>
          <cell r="M1437">
            <v>0</v>
          </cell>
          <cell r="N1437">
            <v>0</v>
          </cell>
          <cell r="O1437" t="str">
            <v>Dr</v>
          </cell>
          <cell r="P1437">
            <v>8150</v>
          </cell>
        </row>
        <row r="1438">
          <cell r="H1438" t="str">
            <v>Yerrapureddy Anudeep Reddy-1600382c203</v>
          </cell>
          <cell r="I1438" t="str">
            <v>Dr</v>
          </cell>
          <cell r="J1438">
            <v>8951</v>
          </cell>
          <cell r="K1438">
            <v>8951</v>
          </cell>
          <cell r="L1438">
            <v>0</v>
          </cell>
          <cell r="M1438">
            <v>0</v>
          </cell>
          <cell r="N1438">
            <v>0</v>
          </cell>
          <cell r="O1438" t="str">
            <v>Dr</v>
          </cell>
          <cell r="P1438">
            <v>8951</v>
          </cell>
        </row>
        <row r="1439">
          <cell r="H1439" t="str">
            <v>Sikinam Dheeraj Kumar-1600089c201</v>
          </cell>
          <cell r="I1439" t="str">
            <v>Cr</v>
          </cell>
          <cell r="J1439">
            <v>14985</v>
          </cell>
          <cell r="K1439">
            <v>0</v>
          </cell>
          <cell r="L1439">
            <v>14985</v>
          </cell>
          <cell r="M1439">
            <v>14985</v>
          </cell>
          <cell r="N1439">
            <v>0</v>
          </cell>
          <cell r="P1439">
            <v>0</v>
          </cell>
        </row>
        <row r="1440">
          <cell r="H1440" t="str">
            <v>Rahul Raj Namala-1600130c202</v>
          </cell>
          <cell r="I1440" t="str">
            <v>Cr</v>
          </cell>
          <cell r="J1440">
            <v>50642</v>
          </cell>
          <cell r="K1440">
            <v>0</v>
          </cell>
          <cell r="L1440">
            <v>50642</v>
          </cell>
          <cell r="M1440">
            <v>50642</v>
          </cell>
          <cell r="N1440">
            <v>0</v>
          </cell>
          <cell r="P1440">
            <v>0</v>
          </cell>
        </row>
        <row r="1441">
          <cell r="H1441" t="str">
            <v>Kakkirala Pavan Kumar-1600401c204</v>
          </cell>
          <cell r="I1441" t="str">
            <v>Dr</v>
          </cell>
          <cell r="J1441">
            <v>4473</v>
          </cell>
          <cell r="K1441">
            <v>4473</v>
          </cell>
          <cell r="L1441">
            <v>0</v>
          </cell>
          <cell r="M1441">
            <v>0</v>
          </cell>
          <cell r="N1441">
            <v>0</v>
          </cell>
          <cell r="O1441" t="str">
            <v>Dr</v>
          </cell>
          <cell r="P1441">
            <v>4473</v>
          </cell>
        </row>
        <row r="1442">
          <cell r="H1442" t="str">
            <v>Juturu Preetam-1600301c203</v>
          </cell>
          <cell r="I1442" t="str">
            <v>Cr</v>
          </cell>
          <cell r="J1442">
            <v>16872</v>
          </cell>
          <cell r="K1442">
            <v>0</v>
          </cell>
          <cell r="L1442">
            <v>16872</v>
          </cell>
          <cell r="M1442">
            <v>16872</v>
          </cell>
          <cell r="N1442">
            <v>0</v>
          </cell>
          <cell r="P1442">
            <v>0</v>
          </cell>
        </row>
        <row r="1443">
          <cell r="H1443" t="str">
            <v>Goddu Abhilash-1600464c205</v>
          </cell>
          <cell r="I1443" t="str">
            <v>Cr</v>
          </cell>
          <cell r="J1443">
            <v>28826</v>
          </cell>
          <cell r="K1443">
            <v>0</v>
          </cell>
          <cell r="L1443">
            <v>28826</v>
          </cell>
          <cell r="M1443">
            <v>28826</v>
          </cell>
          <cell r="N1443">
            <v>0</v>
          </cell>
          <cell r="P1443">
            <v>0</v>
          </cell>
        </row>
        <row r="1444">
          <cell r="H1444" t="str">
            <v>Eragam Reddy V Karthik Reddy-1600397c204</v>
          </cell>
          <cell r="I1444" t="str">
            <v>Dr</v>
          </cell>
          <cell r="J1444">
            <v>6208</v>
          </cell>
          <cell r="K1444">
            <v>6208</v>
          </cell>
          <cell r="L1444">
            <v>0</v>
          </cell>
          <cell r="M1444">
            <v>0</v>
          </cell>
          <cell r="N1444">
            <v>6208</v>
          </cell>
          <cell r="P1444">
            <v>0</v>
          </cell>
        </row>
        <row r="1445">
          <cell r="H1445" t="str">
            <v>Chintakuntla Rajashaker Reddy-1600099c202</v>
          </cell>
          <cell r="I1445" t="str">
            <v>Dr</v>
          </cell>
          <cell r="J1445">
            <v>10188</v>
          </cell>
          <cell r="K1445">
            <v>10188</v>
          </cell>
          <cell r="L1445">
            <v>0</v>
          </cell>
          <cell r="M1445">
            <v>0</v>
          </cell>
          <cell r="N1445">
            <v>10188</v>
          </cell>
          <cell r="P1445">
            <v>0</v>
          </cell>
        </row>
        <row r="1446">
          <cell r="H1446" t="str">
            <v>Hostel Fees -receivable</v>
          </cell>
          <cell r="I1446" t="str">
            <v/>
          </cell>
          <cell r="J1446">
            <v>0</v>
          </cell>
          <cell r="K1446">
            <v>0</v>
          </cell>
          <cell r="L1446">
            <v>0</v>
          </cell>
          <cell r="M1446">
            <v>17482750</v>
          </cell>
          <cell r="N1446">
            <v>17482750</v>
          </cell>
          <cell r="O1446" t="str">
            <v>Dr</v>
          </cell>
          <cell r="P1446">
            <v>0</v>
          </cell>
        </row>
        <row r="1447">
          <cell r="H1447" t="str">
            <v>Training Charges (receivable)</v>
          </cell>
          <cell r="I1447" t="str">
            <v>Dr</v>
          </cell>
          <cell r="J1447">
            <v>343021</v>
          </cell>
          <cell r="K1447">
            <v>343021</v>
          </cell>
          <cell r="L1447">
            <v>0</v>
          </cell>
          <cell r="M1447">
            <v>840028</v>
          </cell>
          <cell r="N1447">
            <v>393548</v>
          </cell>
          <cell r="O1447" t="str">
            <v>Dr</v>
          </cell>
          <cell r="P1447">
            <v>789501</v>
          </cell>
        </row>
        <row r="1448">
          <cell r="H1448" t="str">
            <v>Global Leadership Programmes Fees (receivable)</v>
          </cell>
          <cell r="I1448" t="str">
            <v>Dr</v>
          </cell>
          <cell r="J1448">
            <v>388375</v>
          </cell>
          <cell r="K1448">
            <v>388375</v>
          </cell>
          <cell r="L1448">
            <v>0</v>
          </cell>
          <cell r="M1448">
            <v>6661000</v>
          </cell>
          <cell r="N1448">
            <v>6524375</v>
          </cell>
          <cell r="O1448" t="str">
            <v>Dr</v>
          </cell>
          <cell r="P1448">
            <v>525000</v>
          </cell>
        </row>
        <row r="1449">
          <cell r="H1449" t="str">
            <v>International Immersion Fee (receivable)</v>
          </cell>
          <cell r="I1449" t="str">
            <v/>
          </cell>
          <cell r="J1449">
            <v>0</v>
          </cell>
          <cell r="K1449">
            <v>0</v>
          </cell>
          <cell r="L1449">
            <v>0</v>
          </cell>
          <cell r="M1449">
            <v>3678750</v>
          </cell>
          <cell r="N1449">
            <v>3620250</v>
          </cell>
          <cell r="O1449" t="str">
            <v>Dr</v>
          </cell>
          <cell r="P1449">
            <v>58500</v>
          </cell>
        </row>
        <row r="1450">
          <cell r="H1450" t="str">
            <v>Student Book Fee (receivable)</v>
          </cell>
          <cell r="I1450" t="str">
            <v>Dr</v>
          </cell>
          <cell r="J1450">
            <v>600937</v>
          </cell>
          <cell r="K1450">
            <v>600937</v>
          </cell>
          <cell r="L1450">
            <v>0</v>
          </cell>
          <cell r="M1450">
            <v>693425</v>
          </cell>
          <cell r="N1450">
            <v>1218067.3999999999</v>
          </cell>
          <cell r="O1450" t="str">
            <v>Dr</v>
          </cell>
          <cell r="P1450">
            <v>76294.600000000093</v>
          </cell>
        </row>
        <row r="1451">
          <cell r="H1451" t="str">
            <v>Electricity Charges - Receivable</v>
          </cell>
          <cell r="I1451" t="str">
            <v>Dr</v>
          </cell>
          <cell r="J1451">
            <v>245225.9</v>
          </cell>
          <cell r="K1451">
            <v>245225.9</v>
          </cell>
          <cell r="L1451">
            <v>0</v>
          </cell>
          <cell r="M1451">
            <v>725171</v>
          </cell>
          <cell r="N1451">
            <v>96978</v>
          </cell>
          <cell r="O1451" t="str">
            <v>Dr</v>
          </cell>
          <cell r="P1451">
            <v>873418.9</v>
          </cell>
        </row>
        <row r="1452">
          <cell r="H1452" t="str">
            <v>Hostel Fee - Other (receivable)</v>
          </cell>
          <cell r="I1452" t="str">
            <v>Dr</v>
          </cell>
          <cell r="J1452">
            <v>283647</v>
          </cell>
          <cell r="K1452">
            <v>283647</v>
          </cell>
          <cell r="L1452">
            <v>0</v>
          </cell>
          <cell r="M1452">
            <v>262353</v>
          </cell>
          <cell r="N1452">
            <v>546000</v>
          </cell>
          <cell r="O1452" t="str">
            <v>Cr</v>
          </cell>
          <cell r="P1452">
            <v>0</v>
          </cell>
        </row>
        <row r="1453">
          <cell r="H1453" t="str">
            <v>Hostel Fees Non Ac (receivable)</v>
          </cell>
          <cell r="I1453" t="str">
            <v/>
          </cell>
          <cell r="J1453">
            <v>0</v>
          </cell>
          <cell r="K1453">
            <v>0</v>
          </cell>
          <cell r="L1453">
            <v>0</v>
          </cell>
          <cell r="M1453">
            <v>12347235</v>
          </cell>
          <cell r="N1453">
            <v>11962750</v>
          </cell>
          <cell r="O1453" t="str">
            <v>Dr</v>
          </cell>
          <cell r="P1453">
            <v>384485</v>
          </cell>
        </row>
        <row r="1454">
          <cell r="H1454" t="str">
            <v>Hostel Fees Ac (receivable)</v>
          </cell>
          <cell r="I1454" t="str">
            <v/>
          </cell>
          <cell r="J1454">
            <v>0</v>
          </cell>
          <cell r="K1454">
            <v>0</v>
          </cell>
          <cell r="L1454">
            <v>0</v>
          </cell>
          <cell r="M1454">
            <v>36015425</v>
          </cell>
          <cell r="N1454">
            <v>35375424</v>
          </cell>
          <cell r="O1454" t="str">
            <v>Dr</v>
          </cell>
          <cell r="P1454">
            <v>640001</v>
          </cell>
        </row>
        <row r="1455">
          <cell r="H1455" t="str">
            <v>Hostel Fees Non Ac</v>
          </cell>
          <cell r="I1455" t="str">
            <v/>
          </cell>
          <cell r="J1455">
            <v>0</v>
          </cell>
          <cell r="K1455">
            <v>0</v>
          </cell>
          <cell r="L1455">
            <v>0</v>
          </cell>
          <cell r="M1455">
            <v>27000</v>
          </cell>
          <cell r="N1455">
            <v>6300400</v>
          </cell>
          <cell r="O1455" t="str">
            <v>Cr</v>
          </cell>
          <cell r="P1455">
            <v>-6273400</v>
          </cell>
        </row>
        <row r="1456">
          <cell r="H1456" t="str">
            <v>Medical Charges (receivable)</v>
          </cell>
          <cell r="I1456" t="str">
            <v>Dr</v>
          </cell>
          <cell r="J1456">
            <v>10000</v>
          </cell>
          <cell r="K1456">
            <v>10000</v>
          </cell>
          <cell r="L1456">
            <v>0</v>
          </cell>
          <cell r="M1456">
            <v>5000</v>
          </cell>
          <cell r="N1456">
            <v>12000</v>
          </cell>
          <cell r="O1456" t="str">
            <v>Dr</v>
          </cell>
          <cell r="P1456">
            <v>3000</v>
          </cell>
        </row>
        <row r="1457">
          <cell r="H1457" t="str">
            <v>Amcat Exam Fees (receivable)</v>
          </cell>
          <cell r="I1457" t="str">
            <v>Dr</v>
          </cell>
          <cell r="J1457">
            <v>743473.88</v>
          </cell>
          <cell r="K1457">
            <v>743473.88</v>
          </cell>
          <cell r="L1457">
            <v>0</v>
          </cell>
          <cell r="M1457">
            <v>309033</v>
          </cell>
          <cell r="N1457">
            <v>928645</v>
          </cell>
          <cell r="O1457" t="str">
            <v>Dr</v>
          </cell>
          <cell r="P1457">
            <v>123861.87999999989</v>
          </cell>
        </row>
        <row r="1458">
          <cell r="H1458" t="str">
            <v>Students Book Fee (receivable)</v>
          </cell>
          <cell r="I1458" t="str">
            <v/>
          </cell>
          <cell r="J1458">
            <v>0</v>
          </cell>
          <cell r="K1458">
            <v>0</v>
          </cell>
          <cell r="L1458">
            <v>0</v>
          </cell>
          <cell r="M1458">
            <v>115000</v>
          </cell>
          <cell r="N1458">
            <v>86000</v>
          </cell>
          <cell r="O1458" t="str">
            <v>Dr</v>
          </cell>
          <cell r="P1458">
            <v>29000</v>
          </cell>
        </row>
        <row r="1459">
          <cell r="H1459" t="str">
            <v>Security Book Fees (receivable)</v>
          </cell>
          <cell r="I1459" t="str">
            <v>Dr</v>
          </cell>
          <cell r="J1459">
            <v>118004</v>
          </cell>
          <cell r="K1459">
            <v>118004</v>
          </cell>
          <cell r="L1459">
            <v>0</v>
          </cell>
          <cell r="M1459">
            <v>633000</v>
          </cell>
          <cell r="N1459">
            <v>714004</v>
          </cell>
          <cell r="O1459" t="str">
            <v>Dr</v>
          </cell>
          <cell r="P1459">
            <v>37000</v>
          </cell>
        </row>
        <row r="1460">
          <cell r="H1460" t="str">
            <v>Electricity Charges Recoverable (receivable)</v>
          </cell>
          <cell r="I1460" t="str">
            <v/>
          </cell>
          <cell r="J1460">
            <v>0</v>
          </cell>
          <cell r="K1460">
            <v>0</v>
          </cell>
          <cell r="L1460">
            <v>0</v>
          </cell>
          <cell r="M1460">
            <v>149</v>
          </cell>
          <cell r="N1460">
            <v>0</v>
          </cell>
          <cell r="O1460" t="str">
            <v>Dr</v>
          </cell>
          <cell r="P1460">
            <v>149</v>
          </cell>
        </row>
        <row r="1461">
          <cell r="H1461" t="str">
            <v>Student Security Deposit Refundable (receivable)</v>
          </cell>
          <cell r="I1461" t="str">
            <v/>
          </cell>
          <cell r="J1461">
            <v>0</v>
          </cell>
          <cell r="K1461">
            <v>0</v>
          </cell>
          <cell r="L1461">
            <v>0</v>
          </cell>
          <cell r="M1461">
            <v>26783836</v>
          </cell>
          <cell r="N1461">
            <v>26683836</v>
          </cell>
          <cell r="O1461" t="str">
            <v>Dr</v>
          </cell>
          <cell r="P1461">
            <v>100000</v>
          </cell>
        </row>
        <row r="1462">
          <cell r="H1462" t="str">
            <v>Admission Fee (receivable)</v>
          </cell>
          <cell r="I1462" t="str">
            <v/>
          </cell>
          <cell r="J1462">
            <v>0</v>
          </cell>
          <cell r="K1462">
            <v>0</v>
          </cell>
          <cell r="L1462">
            <v>0</v>
          </cell>
          <cell r="M1462">
            <v>25520000</v>
          </cell>
          <cell r="N1462">
            <v>25225000</v>
          </cell>
          <cell r="O1462" t="str">
            <v>Dr</v>
          </cell>
          <cell r="P1462">
            <v>295000</v>
          </cell>
        </row>
        <row r="1463">
          <cell r="H1463" t="str">
            <v>Ac Room Charges (receivable)</v>
          </cell>
          <cell r="I1463" t="str">
            <v>Dr</v>
          </cell>
          <cell r="J1463">
            <v>1871</v>
          </cell>
          <cell r="K1463">
            <v>1871</v>
          </cell>
          <cell r="L1463">
            <v>0</v>
          </cell>
          <cell r="M1463">
            <v>726000</v>
          </cell>
          <cell r="N1463">
            <v>716094</v>
          </cell>
          <cell r="O1463" t="str">
            <v>Dr</v>
          </cell>
          <cell r="P1463">
            <v>11777</v>
          </cell>
        </row>
        <row r="1464">
          <cell r="H1464" t="str">
            <v>Food And Loundry Charges (receivable)</v>
          </cell>
          <cell r="I1464" t="str">
            <v>Dr</v>
          </cell>
          <cell r="J1464">
            <v>82750</v>
          </cell>
          <cell r="K1464">
            <v>82750</v>
          </cell>
          <cell r="L1464">
            <v>0</v>
          </cell>
          <cell r="M1464">
            <v>7458600</v>
          </cell>
          <cell r="N1464">
            <v>7387150</v>
          </cell>
          <cell r="O1464" t="str">
            <v>Dr</v>
          </cell>
          <cell r="P1464">
            <v>154200</v>
          </cell>
        </row>
        <row r="1465">
          <cell r="H1465" t="str">
            <v>Hostel Fees (receivable)</v>
          </cell>
          <cell r="I1465" t="str">
            <v>Dr</v>
          </cell>
          <cell r="J1465">
            <v>176401</v>
          </cell>
          <cell r="K1465">
            <v>176401</v>
          </cell>
          <cell r="L1465">
            <v>0</v>
          </cell>
          <cell r="M1465">
            <v>12883625</v>
          </cell>
          <cell r="N1465">
            <v>12411200</v>
          </cell>
          <cell r="O1465" t="str">
            <v>Dr</v>
          </cell>
          <cell r="P1465">
            <v>648826</v>
          </cell>
        </row>
        <row r="1466">
          <cell r="H1466" t="str">
            <v>Tuition Fees (receivable)</v>
          </cell>
          <cell r="I1466" t="str">
            <v>Dr</v>
          </cell>
          <cell r="J1466">
            <v>7006802.7199999997</v>
          </cell>
          <cell r="K1466">
            <v>7006802.7199999997</v>
          </cell>
          <cell r="L1466">
            <v>0</v>
          </cell>
          <cell r="M1466">
            <v>469700625</v>
          </cell>
          <cell r="N1466">
            <v>462938202.72000003</v>
          </cell>
          <cell r="O1466" t="str">
            <v>Dr</v>
          </cell>
          <cell r="P1466">
            <v>13769225</v>
          </cell>
        </row>
        <row r="1467">
          <cell r="H1467" t="str">
            <v>State Bank Of India (fcra) - 565</v>
          </cell>
          <cell r="I1467" t="str">
            <v/>
          </cell>
          <cell r="J1467">
            <v>0</v>
          </cell>
          <cell r="K1467">
            <v>0</v>
          </cell>
          <cell r="L1467">
            <v>0</v>
          </cell>
          <cell r="M1467">
            <v>7476215</v>
          </cell>
          <cell r="N1467">
            <v>2565424.2000000002</v>
          </cell>
          <cell r="O1467" t="str">
            <v>Dr</v>
          </cell>
          <cell r="P1467">
            <v>4910790.8</v>
          </cell>
        </row>
        <row r="1468">
          <cell r="H1468" t="str">
            <v>Hdfc Bank Od A/c -5801</v>
          </cell>
          <cell r="I1468" t="str">
            <v>Cr</v>
          </cell>
          <cell r="J1468">
            <v>72008542.840000004</v>
          </cell>
          <cell r="K1468">
            <v>0</v>
          </cell>
          <cell r="L1468">
            <v>72008542.840000004</v>
          </cell>
          <cell r="M1468">
            <v>76418946</v>
          </cell>
          <cell r="N1468">
            <v>4330190</v>
          </cell>
          <cell r="O1468" t="str">
            <v>Dr</v>
          </cell>
          <cell r="P1468">
            <v>80213.159999996424</v>
          </cell>
        </row>
        <row r="1469">
          <cell r="H1469" t="str">
            <v>Kotak Mahindra Bank (fcra) - 2513596230</v>
          </cell>
          <cell r="I1469" t="str">
            <v>Dr</v>
          </cell>
          <cell r="J1469">
            <v>3756417.25</v>
          </cell>
          <cell r="K1469">
            <v>3756417.25</v>
          </cell>
          <cell r="L1469">
            <v>0</v>
          </cell>
          <cell r="M1469">
            <v>1043992.6</v>
          </cell>
          <cell r="N1469">
            <v>4519009</v>
          </cell>
          <cell r="O1469" t="str">
            <v>Dr</v>
          </cell>
          <cell r="P1469">
            <v>281400.84999999963</v>
          </cell>
        </row>
        <row r="1470">
          <cell r="H1470" t="str">
            <v>Yes Bank - Endowmentment Fund (001694600000963)</v>
          </cell>
          <cell r="I1470" t="str">
            <v>Dr</v>
          </cell>
          <cell r="J1470">
            <v>991773.9</v>
          </cell>
          <cell r="K1470">
            <v>991773.9</v>
          </cell>
          <cell r="L1470">
            <v>0</v>
          </cell>
          <cell r="M1470">
            <v>68582867.599999994</v>
          </cell>
          <cell r="N1470">
            <v>57717409.299999997</v>
          </cell>
          <cell r="O1470" t="str">
            <v>Dr</v>
          </cell>
          <cell r="P1470">
            <v>11857232.200000003</v>
          </cell>
        </row>
        <row r="1471">
          <cell r="H1471" t="str">
            <v>Yes Bank-631</v>
          </cell>
          <cell r="I1471" t="str">
            <v>Dr</v>
          </cell>
          <cell r="J1471">
            <v>5054730.84</v>
          </cell>
          <cell r="K1471">
            <v>5054730.84</v>
          </cell>
          <cell r="L1471">
            <v>0</v>
          </cell>
          <cell r="M1471">
            <v>257859590.18000001</v>
          </cell>
          <cell r="N1471">
            <v>229800082.16</v>
          </cell>
          <cell r="O1471" t="str">
            <v>Dr</v>
          </cell>
          <cell r="P1471">
            <v>33114238.860000014</v>
          </cell>
        </row>
        <row r="1472">
          <cell r="H1472" t="str">
            <v>State Bank Of India-58581</v>
          </cell>
          <cell r="I1472" t="str">
            <v>Dr</v>
          </cell>
          <cell r="J1472">
            <v>24548.91</v>
          </cell>
          <cell r="K1472">
            <v>24548.91</v>
          </cell>
          <cell r="L1472">
            <v>0</v>
          </cell>
          <cell r="M1472">
            <v>19545</v>
          </cell>
          <cell r="N1472">
            <v>0</v>
          </cell>
          <cell r="O1472" t="str">
            <v>Dr</v>
          </cell>
          <cell r="P1472">
            <v>44093.91</v>
          </cell>
        </row>
        <row r="1473">
          <cell r="H1473" t="str">
            <v>Sbop Dst-2 A/c -2673</v>
          </cell>
          <cell r="I1473" t="str">
            <v>Dr</v>
          </cell>
          <cell r="J1473">
            <v>294671</v>
          </cell>
          <cell r="K1473">
            <v>294671</v>
          </cell>
          <cell r="L1473">
            <v>0</v>
          </cell>
          <cell r="M1473">
            <v>16859</v>
          </cell>
          <cell r="N1473">
            <v>311530</v>
          </cell>
          <cell r="P1473">
            <v>0</v>
          </cell>
        </row>
        <row r="1474">
          <cell r="H1474" t="str">
            <v>Sbop-dst- 1a/c No - 2968</v>
          </cell>
          <cell r="I1474" t="str">
            <v>Dr</v>
          </cell>
          <cell r="J1474">
            <v>12132.6</v>
          </cell>
          <cell r="K1474">
            <v>12132.6</v>
          </cell>
          <cell r="L1474">
            <v>0</v>
          </cell>
          <cell r="M1474">
            <v>253.4</v>
          </cell>
          <cell r="N1474">
            <v>12386</v>
          </cell>
          <cell r="P1474">
            <v>0</v>
          </cell>
        </row>
        <row r="1475">
          <cell r="H1475" t="str">
            <v>Kotak Mahindra Bank (sb) - 2512386887</v>
          </cell>
          <cell r="I1475" t="str">
            <v>Dr</v>
          </cell>
          <cell r="J1475">
            <v>1695705</v>
          </cell>
          <cell r="K1475">
            <v>1695705</v>
          </cell>
          <cell r="L1475">
            <v>0</v>
          </cell>
          <cell r="M1475">
            <v>62025</v>
          </cell>
          <cell r="N1475">
            <v>61089</v>
          </cell>
          <cell r="O1475" t="str">
            <v>Dr</v>
          </cell>
          <cell r="P1475">
            <v>1696641</v>
          </cell>
        </row>
        <row r="1476">
          <cell r="H1476" t="str">
            <v>Kotak Mahindra Bank (ca) - 2512386931</v>
          </cell>
          <cell r="I1476" t="str">
            <v>Dr</v>
          </cell>
          <cell r="J1476">
            <v>34049.11</v>
          </cell>
          <cell r="K1476">
            <v>34049.11</v>
          </cell>
          <cell r="L1476">
            <v>0</v>
          </cell>
          <cell r="M1476">
            <v>0</v>
          </cell>
          <cell r="N1476">
            <v>0</v>
          </cell>
          <cell r="O1476" t="str">
            <v>Dr</v>
          </cell>
          <cell r="P1476">
            <v>34049.11</v>
          </cell>
        </row>
        <row r="1477">
          <cell r="H1477" t="str">
            <v>Hdfc A/c</v>
          </cell>
          <cell r="I1477" t="str">
            <v>Dr</v>
          </cell>
          <cell r="J1477">
            <v>19765732.899999999</v>
          </cell>
          <cell r="K1477">
            <v>19765732.899999999</v>
          </cell>
          <cell r="L1477">
            <v>0</v>
          </cell>
          <cell r="M1477">
            <v>580583430.30999994</v>
          </cell>
          <cell r="N1477">
            <v>534204430.85000002</v>
          </cell>
          <cell r="O1477" t="str">
            <v>Dr</v>
          </cell>
          <cell r="P1477">
            <v>66144732.359999895</v>
          </cell>
        </row>
        <row r="1478">
          <cell r="H1478" t="str">
            <v>Cash</v>
          </cell>
          <cell r="I1478" t="str">
            <v/>
          </cell>
          <cell r="J1478">
            <v>0</v>
          </cell>
          <cell r="K1478">
            <v>0</v>
          </cell>
          <cell r="L1478">
            <v>0</v>
          </cell>
          <cell r="M1478">
            <v>50519</v>
          </cell>
          <cell r="N1478">
            <v>50519</v>
          </cell>
          <cell r="P1478">
            <v>0</v>
          </cell>
        </row>
        <row r="1479">
          <cell r="H1479" t="str">
            <v>Cash - Campus</v>
          </cell>
          <cell r="I1479" t="str">
            <v>Dr</v>
          </cell>
          <cell r="J1479">
            <v>34003</v>
          </cell>
          <cell r="K1479">
            <v>34003</v>
          </cell>
          <cell r="L1479">
            <v>0</v>
          </cell>
          <cell r="M1479">
            <v>5283</v>
          </cell>
          <cell r="N1479">
            <v>1270</v>
          </cell>
          <cell r="O1479" t="str">
            <v>Dr</v>
          </cell>
          <cell r="P1479">
            <v>38016</v>
          </cell>
        </row>
        <row r="1480">
          <cell r="H1480" t="str">
            <v>Kotak Mahindra Prime Limited</v>
          </cell>
          <cell r="I1480" t="str">
            <v>Dr</v>
          </cell>
          <cell r="J1480">
            <v>1061</v>
          </cell>
          <cell r="K1480">
            <v>1061</v>
          </cell>
          <cell r="L1480">
            <v>0</v>
          </cell>
          <cell r="M1480">
            <v>0</v>
          </cell>
          <cell r="N1480">
            <v>0</v>
          </cell>
          <cell r="O1480" t="str">
            <v>Dr</v>
          </cell>
          <cell r="P1480">
            <v>1061</v>
          </cell>
        </row>
        <row r="1481">
          <cell r="H1481" t="str">
            <v>Interest Accured On Fdr/saving A/c</v>
          </cell>
          <cell r="I1481" t="str">
            <v>Dr</v>
          </cell>
          <cell r="J1481">
            <v>1288488.8899999999</v>
          </cell>
          <cell r="K1481">
            <v>1288488.8899999999</v>
          </cell>
          <cell r="L1481">
            <v>0</v>
          </cell>
          <cell r="M1481">
            <v>1909363.72</v>
          </cell>
          <cell r="N1481">
            <v>1615204.21</v>
          </cell>
          <cell r="O1481" t="str">
            <v>Dr</v>
          </cell>
          <cell r="P1481">
            <v>1582648.4</v>
          </cell>
        </row>
        <row r="1482">
          <cell r="H1482" t="str">
            <v>Security Deposit - Bar Council Of India</v>
          </cell>
          <cell r="I1482" t="str">
            <v>Dr</v>
          </cell>
          <cell r="J1482">
            <v>500000</v>
          </cell>
          <cell r="K1482">
            <v>500000</v>
          </cell>
          <cell r="L1482">
            <v>0</v>
          </cell>
          <cell r="M1482">
            <v>0</v>
          </cell>
          <cell r="N1482">
            <v>0</v>
          </cell>
          <cell r="O1482" t="str">
            <v>Dr</v>
          </cell>
          <cell r="P1482">
            <v>500000</v>
          </cell>
        </row>
        <row r="1483">
          <cell r="H1483" t="str">
            <v>Security Deposit-noc (pollution)</v>
          </cell>
          <cell r="I1483" t="str">
            <v>Dr</v>
          </cell>
          <cell r="J1483">
            <v>250005</v>
          </cell>
          <cell r="K1483">
            <v>250005</v>
          </cell>
          <cell r="L1483">
            <v>0</v>
          </cell>
          <cell r="M1483">
            <v>0</v>
          </cell>
          <cell r="N1483">
            <v>0</v>
          </cell>
          <cell r="O1483" t="str">
            <v>Dr</v>
          </cell>
          <cell r="P1483">
            <v>250005</v>
          </cell>
        </row>
        <row r="1484">
          <cell r="H1484" t="str">
            <v>Security Deposit-welcome Motors</v>
          </cell>
          <cell r="I1484" t="str">
            <v>Dr</v>
          </cell>
          <cell r="J1484">
            <v>30000</v>
          </cell>
          <cell r="K1484">
            <v>30000</v>
          </cell>
          <cell r="L1484">
            <v>0</v>
          </cell>
          <cell r="M1484">
            <v>0</v>
          </cell>
          <cell r="N1484">
            <v>0</v>
          </cell>
          <cell r="O1484" t="str">
            <v>Dr</v>
          </cell>
          <cell r="P1484">
            <v>30000</v>
          </cell>
        </row>
        <row r="1485">
          <cell r="H1485" t="str">
            <v>Security Deposit-indian Oil Corparation Ltd.</v>
          </cell>
          <cell r="I1485" t="str">
            <v>Dr</v>
          </cell>
          <cell r="J1485">
            <v>850000</v>
          </cell>
          <cell r="K1485">
            <v>850000</v>
          </cell>
          <cell r="L1485">
            <v>0</v>
          </cell>
          <cell r="M1485">
            <v>284818</v>
          </cell>
          <cell r="N1485">
            <v>0</v>
          </cell>
          <cell r="O1485" t="str">
            <v>Dr</v>
          </cell>
          <cell r="P1485">
            <v>1134818</v>
          </cell>
        </row>
        <row r="1486">
          <cell r="H1486" t="str">
            <v>Security Deposit- Dhbvn</v>
          </cell>
          <cell r="I1486" t="str">
            <v>Dr</v>
          </cell>
          <cell r="J1486">
            <v>2608845</v>
          </cell>
          <cell r="K1486">
            <v>2608845</v>
          </cell>
          <cell r="L1486">
            <v>0</v>
          </cell>
          <cell r="M1486">
            <v>0</v>
          </cell>
          <cell r="N1486">
            <v>0</v>
          </cell>
          <cell r="O1486" t="str">
            <v>Dr</v>
          </cell>
          <cell r="P1486">
            <v>2608845</v>
          </cell>
        </row>
        <row r="1487">
          <cell r="H1487" t="str">
            <v>Security Deposit-bsnl Bill- Guest House</v>
          </cell>
          <cell r="I1487" t="str">
            <v>Dr</v>
          </cell>
          <cell r="J1487">
            <v>2275</v>
          </cell>
          <cell r="K1487">
            <v>2275</v>
          </cell>
          <cell r="L1487">
            <v>0</v>
          </cell>
          <cell r="M1487">
            <v>0</v>
          </cell>
          <cell r="N1487">
            <v>0</v>
          </cell>
          <cell r="O1487" t="str">
            <v>Dr</v>
          </cell>
          <cell r="P1487">
            <v>2275</v>
          </cell>
        </row>
        <row r="1488">
          <cell r="H1488" t="str">
            <v>Security Deposit - Bharat Oil &amp; Waste Management Ltd</v>
          </cell>
          <cell r="I1488" t="str">
            <v>Dr</v>
          </cell>
          <cell r="J1488">
            <v>28750</v>
          </cell>
          <cell r="K1488">
            <v>28750</v>
          </cell>
          <cell r="L1488">
            <v>0</v>
          </cell>
          <cell r="M1488">
            <v>0</v>
          </cell>
          <cell r="N1488">
            <v>0</v>
          </cell>
          <cell r="O1488" t="str">
            <v>Dr</v>
          </cell>
          <cell r="P1488">
            <v>28750</v>
          </cell>
        </row>
        <row r="1489">
          <cell r="H1489" t="str">
            <v>Security Deposit Rent-aadhev Impex Private Limited</v>
          </cell>
          <cell r="I1489" t="str">
            <v>Dr</v>
          </cell>
          <cell r="J1489">
            <v>3974691</v>
          </cell>
          <cell r="K1489">
            <v>3974691</v>
          </cell>
          <cell r="L1489">
            <v>0</v>
          </cell>
          <cell r="M1489">
            <v>0</v>
          </cell>
          <cell r="N1489">
            <v>0</v>
          </cell>
          <cell r="O1489" t="str">
            <v>Dr</v>
          </cell>
          <cell r="P1489">
            <v>3974691</v>
          </cell>
        </row>
        <row r="1490">
          <cell r="H1490" t="str">
            <v>Security Deposit - Regional Office Rent</v>
          </cell>
          <cell r="I1490" t="str">
            <v>Dr</v>
          </cell>
          <cell r="J1490">
            <v>45570</v>
          </cell>
          <cell r="K1490">
            <v>45570</v>
          </cell>
          <cell r="L1490">
            <v>0</v>
          </cell>
          <cell r="M1490">
            <v>0</v>
          </cell>
          <cell r="N1490">
            <v>0</v>
          </cell>
          <cell r="O1490" t="str">
            <v>Dr</v>
          </cell>
          <cell r="P1490">
            <v>45570</v>
          </cell>
        </row>
        <row r="1491">
          <cell r="H1491" t="str">
            <v>Tds Recoverable (2021-22)</v>
          </cell>
          <cell r="I1491" t="str">
            <v/>
          </cell>
          <cell r="J1491">
            <v>0</v>
          </cell>
          <cell r="K1491">
            <v>0</v>
          </cell>
          <cell r="L1491">
            <v>0</v>
          </cell>
          <cell r="M1491">
            <v>3640599.6</v>
          </cell>
          <cell r="N1491">
            <v>99680.1</v>
          </cell>
          <cell r="O1491" t="str">
            <v>Dr</v>
          </cell>
          <cell r="P1491">
            <v>3540919.5</v>
          </cell>
        </row>
        <row r="1492">
          <cell r="H1492" t="str">
            <v>Tds Recoverable (2020-21)</v>
          </cell>
          <cell r="I1492" t="str">
            <v>Dr</v>
          </cell>
          <cell r="J1492">
            <v>1194141.57</v>
          </cell>
          <cell r="K1492">
            <v>1194141.57</v>
          </cell>
          <cell r="L1492">
            <v>0</v>
          </cell>
          <cell r="M1492">
            <v>0</v>
          </cell>
          <cell r="N1492">
            <v>0</v>
          </cell>
          <cell r="O1492" t="str">
            <v>Dr</v>
          </cell>
          <cell r="P1492">
            <v>1194141.57</v>
          </cell>
        </row>
        <row r="1493">
          <cell r="H1493" t="str">
            <v>Tds Recoverable (2019-20)</v>
          </cell>
          <cell r="I1493" t="str">
            <v>Dr</v>
          </cell>
          <cell r="J1493">
            <v>4173676.5</v>
          </cell>
          <cell r="K1493">
            <v>4173676.5</v>
          </cell>
          <cell r="L1493">
            <v>0</v>
          </cell>
          <cell r="M1493">
            <v>0</v>
          </cell>
          <cell r="N1493">
            <v>4173257</v>
          </cell>
          <cell r="O1493" t="str">
            <v>Dr</v>
          </cell>
          <cell r="P1493">
            <v>419.5</v>
          </cell>
        </row>
        <row r="1494">
          <cell r="H1494" t="str">
            <v>Tcs Receivable</v>
          </cell>
          <cell r="I1494" t="str">
            <v>Dr</v>
          </cell>
          <cell r="J1494">
            <v>15476</v>
          </cell>
          <cell r="K1494">
            <v>15476</v>
          </cell>
          <cell r="L1494">
            <v>0</v>
          </cell>
          <cell r="M1494">
            <v>0</v>
          </cell>
          <cell r="N1494">
            <v>0</v>
          </cell>
          <cell r="O1494" t="str">
            <v>Dr</v>
          </cell>
          <cell r="P1494">
            <v>15476</v>
          </cell>
        </row>
        <row r="1495">
          <cell r="H1495" t="str">
            <v>Tds Recoverable</v>
          </cell>
          <cell r="I1495" t="str">
            <v>Dr</v>
          </cell>
          <cell r="J1495">
            <v>2364624</v>
          </cell>
          <cell r="K1495">
            <v>2364624</v>
          </cell>
          <cell r="L1495">
            <v>0</v>
          </cell>
          <cell r="M1495">
            <v>0</v>
          </cell>
          <cell r="N1495">
            <v>0</v>
          </cell>
          <cell r="O1495" t="str">
            <v>Dr</v>
          </cell>
          <cell r="P1495">
            <v>2364624</v>
          </cell>
        </row>
        <row r="1496">
          <cell r="H1496" t="str">
            <v>Seed Grant- Project -2021-22-001</v>
          </cell>
          <cell r="I1496" t="str">
            <v/>
          </cell>
          <cell r="J1496">
            <v>0</v>
          </cell>
          <cell r="K1496">
            <v>0</v>
          </cell>
          <cell r="L1496">
            <v>0</v>
          </cell>
          <cell r="M1496">
            <v>101325</v>
          </cell>
          <cell r="N1496">
            <v>101325</v>
          </cell>
          <cell r="O1496" t="str">
            <v>Dr</v>
          </cell>
          <cell r="P1496">
            <v>0</v>
          </cell>
        </row>
        <row r="1497">
          <cell r="H1497" t="str">
            <v>Seed Grant Project-3</v>
          </cell>
          <cell r="I1497" t="str">
            <v>Dr</v>
          </cell>
          <cell r="J1497">
            <v>223400</v>
          </cell>
          <cell r="K1497">
            <v>223400</v>
          </cell>
          <cell r="L1497">
            <v>0</v>
          </cell>
          <cell r="M1497">
            <v>0</v>
          </cell>
          <cell r="N1497">
            <v>223400</v>
          </cell>
          <cell r="O1497" t="str">
            <v>Dr</v>
          </cell>
          <cell r="P1497">
            <v>0</v>
          </cell>
        </row>
        <row r="1498">
          <cell r="H1498" t="str">
            <v>Seed Grant Project-2</v>
          </cell>
          <cell r="I1498" t="str">
            <v>Dr</v>
          </cell>
          <cell r="J1498">
            <v>599442</v>
          </cell>
          <cell r="K1498">
            <v>599442</v>
          </cell>
          <cell r="L1498">
            <v>0</v>
          </cell>
          <cell r="M1498">
            <v>0</v>
          </cell>
          <cell r="N1498">
            <v>599442</v>
          </cell>
          <cell r="O1498" t="str">
            <v>Dr</v>
          </cell>
          <cell r="P1498">
            <v>0</v>
          </cell>
        </row>
        <row r="1499">
          <cell r="H1499" t="str">
            <v>Seed Grant Project-1</v>
          </cell>
          <cell r="I1499" t="str">
            <v>Dr</v>
          </cell>
          <cell r="J1499">
            <v>140621</v>
          </cell>
          <cell r="K1499">
            <v>140621</v>
          </cell>
          <cell r="L1499">
            <v>0</v>
          </cell>
          <cell r="M1499">
            <v>0</v>
          </cell>
          <cell r="N1499">
            <v>140621</v>
          </cell>
          <cell r="O1499" t="str">
            <v>Dr</v>
          </cell>
          <cell r="P1499">
            <v>0</v>
          </cell>
        </row>
        <row r="1500">
          <cell r="H1500" t="str">
            <v>Prepaid Subscription</v>
          </cell>
          <cell r="I1500" t="str">
            <v>Dr</v>
          </cell>
          <cell r="J1500">
            <v>2344883</v>
          </cell>
          <cell r="K1500">
            <v>2344883</v>
          </cell>
          <cell r="L1500">
            <v>0</v>
          </cell>
          <cell r="M1500">
            <v>2549215</v>
          </cell>
          <cell r="N1500">
            <v>2344883</v>
          </cell>
          <cell r="O1500" t="str">
            <v>Dr</v>
          </cell>
          <cell r="P1500">
            <v>2549215</v>
          </cell>
        </row>
        <row r="1501">
          <cell r="H1501" t="str">
            <v>Prepaid Expenses</v>
          </cell>
          <cell r="I1501" t="str">
            <v>Dr</v>
          </cell>
          <cell r="J1501">
            <v>4067746</v>
          </cell>
          <cell r="K1501">
            <v>4067746</v>
          </cell>
          <cell r="L1501">
            <v>0</v>
          </cell>
          <cell r="M1501">
            <v>4732280</v>
          </cell>
          <cell r="N1501">
            <v>4545517</v>
          </cell>
          <cell r="O1501" t="str">
            <v>Dr</v>
          </cell>
          <cell r="P1501">
            <v>4254509</v>
          </cell>
        </row>
        <row r="1502">
          <cell r="H1502" t="str">
            <v>Aicte Atal Fdp-2</v>
          </cell>
          <cell r="I1502" t="str">
            <v/>
          </cell>
          <cell r="J1502">
            <v>0</v>
          </cell>
          <cell r="K1502">
            <v>0</v>
          </cell>
          <cell r="L1502">
            <v>0</v>
          </cell>
          <cell r="M1502">
            <v>103367</v>
          </cell>
          <cell r="N1502">
            <v>103367</v>
          </cell>
          <cell r="P1502">
            <v>0</v>
          </cell>
        </row>
        <row r="1503">
          <cell r="H1503" t="str">
            <v>Aicte Atal Fdp-1</v>
          </cell>
          <cell r="I1503" t="str">
            <v/>
          </cell>
          <cell r="J1503">
            <v>0</v>
          </cell>
          <cell r="K1503">
            <v>0</v>
          </cell>
          <cell r="L1503">
            <v>0</v>
          </cell>
          <cell r="M1503">
            <v>103367</v>
          </cell>
          <cell r="N1503">
            <v>103367</v>
          </cell>
          <cell r="P1503">
            <v>0</v>
          </cell>
        </row>
        <row r="1504">
          <cell r="H1504" t="str">
            <v>Moe's Innovation Cell (mic), Aicte (mentor-mentee Program)</v>
          </cell>
          <cell r="I1504" t="str">
            <v/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225000</v>
          </cell>
          <cell r="O1504" t="str">
            <v>Cr</v>
          </cell>
          <cell r="P1504">
            <v>-225000</v>
          </cell>
        </row>
        <row r="1505">
          <cell r="H1505" t="str">
            <v>Vidhya Srinivas</v>
          </cell>
          <cell r="J1505">
            <v>0</v>
          </cell>
          <cell r="K1505">
            <v>0</v>
          </cell>
          <cell r="M1505">
            <v>0</v>
          </cell>
          <cell r="N1505">
            <v>7561</v>
          </cell>
          <cell r="O1505" t="str">
            <v>Cr</v>
          </cell>
          <cell r="P1505">
            <v>-7561</v>
          </cell>
        </row>
        <row r="1506">
          <cell r="H1506" t="str">
            <v>Varun Sethi-1557</v>
          </cell>
          <cell r="I1506" t="str">
            <v/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27352</v>
          </cell>
          <cell r="O1506" t="str">
            <v>Cr</v>
          </cell>
          <cell r="P1506">
            <v>-27352</v>
          </cell>
        </row>
        <row r="1507">
          <cell r="H1507" t="str">
            <v>Siddiq Aazam-1538</v>
          </cell>
          <cell r="I1507" t="str">
            <v/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48340</v>
          </cell>
          <cell r="O1507" t="str">
            <v>Cr</v>
          </cell>
          <cell r="P1507">
            <v>-48340</v>
          </cell>
        </row>
        <row r="1508">
          <cell r="H1508" t="str">
            <v>Dheeraj Chandra-1568</v>
          </cell>
          <cell r="I1508" t="str">
            <v/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3600</v>
          </cell>
          <cell r="O1508" t="str">
            <v>Cr</v>
          </cell>
          <cell r="P1508">
            <v>-3600</v>
          </cell>
        </row>
        <row r="1509">
          <cell r="H1509" t="str">
            <v>Arpit Bhardwaj-1571</v>
          </cell>
          <cell r="I1509" t="str">
            <v/>
          </cell>
          <cell r="J1509">
            <v>0</v>
          </cell>
          <cell r="K1509">
            <v>0</v>
          </cell>
          <cell r="L1509">
            <v>0</v>
          </cell>
          <cell r="M1509">
            <v>49460</v>
          </cell>
          <cell r="N1509">
            <v>49460</v>
          </cell>
          <cell r="P1509">
            <v>0</v>
          </cell>
        </row>
        <row r="1510">
          <cell r="H1510" t="str">
            <v>Sudha Chandrasekar-1551</v>
          </cell>
          <cell r="I1510" t="str">
            <v/>
          </cell>
          <cell r="J1510">
            <v>0</v>
          </cell>
          <cell r="K1510">
            <v>0</v>
          </cell>
          <cell r="L1510">
            <v>0</v>
          </cell>
          <cell r="M1510">
            <v>44156</v>
          </cell>
          <cell r="N1510">
            <v>43742</v>
          </cell>
          <cell r="O1510" t="str">
            <v>Dr</v>
          </cell>
          <cell r="P1510">
            <v>414</v>
          </cell>
        </row>
        <row r="1511">
          <cell r="H1511" t="str">
            <v>Hansa Sachdeva-1548</v>
          </cell>
          <cell r="I1511" t="str">
            <v/>
          </cell>
          <cell r="J1511">
            <v>0</v>
          </cell>
          <cell r="K1511">
            <v>0</v>
          </cell>
          <cell r="L1511">
            <v>0</v>
          </cell>
          <cell r="M1511">
            <v>18933</v>
          </cell>
          <cell r="N1511">
            <v>18933</v>
          </cell>
          <cell r="P1511">
            <v>0</v>
          </cell>
        </row>
        <row r="1512">
          <cell r="H1512" t="str">
            <v>Pritam Baruah-1542</v>
          </cell>
          <cell r="I1512" t="str">
            <v/>
          </cell>
          <cell r="J1512">
            <v>0</v>
          </cell>
          <cell r="K1512">
            <v>0</v>
          </cell>
          <cell r="L1512">
            <v>0</v>
          </cell>
          <cell r="M1512">
            <v>30126</v>
          </cell>
          <cell r="N1512">
            <v>30126</v>
          </cell>
          <cell r="P1512">
            <v>0</v>
          </cell>
        </row>
        <row r="1513">
          <cell r="H1513" t="str">
            <v>Abhishek Asthana-1567</v>
          </cell>
          <cell r="I1513" t="str">
            <v/>
          </cell>
          <cell r="J1513">
            <v>0</v>
          </cell>
          <cell r="K1513">
            <v>0</v>
          </cell>
          <cell r="L1513">
            <v>0</v>
          </cell>
          <cell r="M1513">
            <v>81830</v>
          </cell>
          <cell r="N1513">
            <v>81830</v>
          </cell>
          <cell r="P1513">
            <v>0</v>
          </cell>
        </row>
        <row r="1514">
          <cell r="H1514" t="str">
            <v>Kiran Negi-1560</v>
          </cell>
          <cell r="I1514" t="str">
            <v/>
          </cell>
          <cell r="J1514">
            <v>0</v>
          </cell>
          <cell r="K1514">
            <v>0</v>
          </cell>
          <cell r="L1514">
            <v>0</v>
          </cell>
          <cell r="M1514">
            <v>55000</v>
          </cell>
          <cell r="N1514">
            <v>55000</v>
          </cell>
          <cell r="P1514">
            <v>0</v>
          </cell>
        </row>
        <row r="1515">
          <cell r="H1515" t="str">
            <v>Sumedh Kulkarni-1544</v>
          </cell>
          <cell r="I1515" t="str">
            <v/>
          </cell>
          <cell r="J1515">
            <v>0</v>
          </cell>
          <cell r="K1515">
            <v>0</v>
          </cell>
          <cell r="L1515">
            <v>0</v>
          </cell>
          <cell r="M1515">
            <v>69900</v>
          </cell>
          <cell r="N1515">
            <v>69900</v>
          </cell>
          <cell r="P1515">
            <v>0</v>
          </cell>
        </row>
        <row r="1516">
          <cell r="H1516" t="str">
            <v>Anurag Gour-1558</v>
          </cell>
          <cell r="I1516" t="str">
            <v/>
          </cell>
          <cell r="J1516">
            <v>0</v>
          </cell>
          <cell r="K1516">
            <v>0</v>
          </cell>
          <cell r="L1516">
            <v>0</v>
          </cell>
          <cell r="M1516">
            <v>2344</v>
          </cell>
          <cell r="N1516">
            <v>2344</v>
          </cell>
          <cell r="P1516">
            <v>0</v>
          </cell>
        </row>
        <row r="1517">
          <cell r="H1517" t="str">
            <v>Pankaj Parasar-1518</v>
          </cell>
          <cell r="I1517" t="str">
            <v/>
          </cell>
          <cell r="J1517">
            <v>0</v>
          </cell>
          <cell r="K1517">
            <v>0</v>
          </cell>
          <cell r="L1517">
            <v>0</v>
          </cell>
          <cell r="M1517">
            <v>10000</v>
          </cell>
          <cell r="N1517">
            <v>10000</v>
          </cell>
          <cell r="P1517">
            <v>0</v>
          </cell>
        </row>
        <row r="1518">
          <cell r="H1518" t="str">
            <v>Aditya Pratap Singh Rathore-1523</v>
          </cell>
          <cell r="I1518" t="str">
            <v/>
          </cell>
          <cell r="J1518">
            <v>0</v>
          </cell>
          <cell r="K1518">
            <v>0</v>
          </cell>
          <cell r="L1518">
            <v>0</v>
          </cell>
          <cell r="M1518">
            <v>27790</v>
          </cell>
          <cell r="N1518">
            <v>27790</v>
          </cell>
          <cell r="P1518">
            <v>0</v>
          </cell>
        </row>
        <row r="1519">
          <cell r="H1519" t="str">
            <v>Yazpal Yadav-2048</v>
          </cell>
          <cell r="I1519" t="str">
            <v/>
          </cell>
          <cell r="J1519">
            <v>0</v>
          </cell>
          <cell r="K1519">
            <v>0</v>
          </cell>
          <cell r="L1519">
            <v>0</v>
          </cell>
          <cell r="M1519">
            <v>2550</v>
          </cell>
          <cell r="N1519">
            <v>2550</v>
          </cell>
          <cell r="P1519">
            <v>0</v>
          </cell>
        </row>
        <row r="1520">
          <cell r="H1520" t="str">
            <v>Rohtash Kumar</v>
          </cell>
          <cell r="I1520" t="str">
            <v/>
          </cell>
          <cell r="J1520">
            <v>0</v>
          </cell>
          <cell r="K1520">
            <v>0</v>
          </cell>
          <cell r="L1520">
            <v>0</v>
          </cell>
          <cell r="M1520">
            <v>23164</v>
          </cell>
          <cell r="N1520">
            <v>23164</v>
          </cell>
          <cell r="P1520">
            <v>0</v>
          </cell>
        </row>
        <row r="1521">
          <cell r="H1521" t="str">
            <v>Sakshi Sethi</v>
          </cell>
          <cell r="I1521" t="str">
            <v/>
          </cell>
          <cell r="J1521">
            <v>0</v>
          </cell>
          <cell r="K1521">
            <v>0</v>
          </cell>
          <cell r="L1521">
            <v>0</v>
          </cell>
          <cell r="M1521">
            <v>4811</v>
          </cell>
          <cell r="N1521">
            <v>4811</v>
          </cell>
          <cell r="P1521">
            <v>0</v>
          </cell>
        </row>
        <row r="1522">
          <cell r="H1522" t="str">
            <v>Parmod Kumar-2042</v>
          </cell>
          <cell r="I1522" t="str">
            <v/>
          </cell>
          <cell r="J1522">
            <v>0</v>
          </cell>
          <cell r="K1522">
            <v>0</v>
          </cell>
          <cell r="L1522">
            <v>0</v>
          </cell>
          <cell r="M1522">
            <v>4985</v>
          </cell>
          <cell r="N1522">
            <v>4985</v>
          </cell>
          <cell r="P1522">
            <v>0</v>
          </cell>
        </row>
        <row r="1523">
          <cell r="H1523" t="str">
            <v>Manisha Mudgil-2131</v>
          </cell>
          <cell r="I1523" t="str">
            <v/>
          </cell>
          <cell r="J1523">
            <v>0</v>
          </cell>
          <cell r="K1523">
            <v>0</v>
          </cell>
          <cell r="L1523">
            <v>0</v>
          </cell>
          <cell r="M1523">
            <v>680</v>
          </cell>
          <cell r="N1523">
            <v>0</v>
          </cell>
          <cell r="O1523" t="str">
            <v>Dr</v>
          </cell>
          <cell r="P1523">
            <v>680</v>
          </cell>
        </row>
        <row r="1524">
          <cell r="H1524" t="str">
            <v>Nilanjana Thaosen-1552</v>
          </cell>
          <cell r="I1524" t="str">
            <v/>
          </cell>
          <cell r="J1524">
            <v>0</v>
          </cell>
          <cell r="K1524">
            <v>0</v>
          </cell>
          <cell r="L1524">
            <v>0</v>
          </cell>
          <cell r="M1524">
            <v>56911</v>
          </cell>
          <cell r="N1524">
            <v>63116</v>
          </cell>
          <cell r="O1524" t="str">
            <v>Cr</v>
          </cell>
          <cell r="P1524">
            <v>-6205</v>
          </cell>
        </row>
        <row r="1525">
          <cell r="H1525" t="str">
            <v>Satpal Dagar-1550</v>
          </cell>
          <cell r="I1525" t="str">
            <v/>
          </cell>
          <cell r="J1525">
            <v>0</v>
          </cell>
          <cell r="K1525">
            <v>0</v>
          </cell>
          <cell r="L1525">
            <v>0</v>
          </cell>
          <cell r="M1525">
            <v>6918</v>
          </cell>
          <cell r="N1525">
            <v>7218</v>
          </cell>
          <cell r="O1525" t="str">
            <v>Cr</v>
          </cell>
          <cell r="P1525">
            <v>-300</v>
          </cell>
        </row>
        <row r="1526">
          <cell r="H1526" t="str">
            <v>Deepak Pandit-1545</v>
          </cell>
          <cell r="I1526" t="str">
            <v/>
          </cell>
          <cell r="J1526">
            <v>0</v>
          </cell>
          <cell r="K1526">
            <v>0</v>
          </cell>
          <cell r="L1526">
            <v>0</v>
          </cell>
          <cell r="M1526">
            <v>76245</v>
          </cell>
          <cell r="N1526">
            <v>157499</v>
          </cell>
          <cell r="O1526" t="str">
            <v>Cr</v>
          </cell>
          <cell r="P1526">
            <v>-81254</v>
          </cell>
        </row>
        <row r="1527">
          <cell r="H1527" t="str">
            <v>Hirdesh Kumar Pharasi-1554</v>
          </cell>
          <cell r="I1527" t="str">
            <v/>
          </cell>
          <cell r="J1527">
            <v>0</v>
          </cell>
          <cell r="K1527">
            <v>0</v>
          </cell>
          <cell r="L1527">
            <v>0</v>
          </cell>
          <cell r="M1527">
            <v>100000</v>
          </cell>
          <cell r="N1527">
            <v>100000</v>
          </cell>
          <cell r="P1527">
            <v>0</v>
          </cell>
        </row>
        <row r="1528">
          <cell r="H1528" t="str">
            <v>Dalip Kumar</v>
          </cell>
          <cell r="I1528" t="str">
            <v/>
          </cell>
          <cell r="J1528">
            <v>0</v>
          </cell>
          <cell r="K1528">
            <v>0</v>
          </cell>
          <cell r="L1528">
            <v>0</v>
          </cell>
          <cell r="M1528">
            <v>22249</v>
          </cell>
          <cell r="N1528">
            <v>23089</v>
          </cell>
          <cell r="O1528" t="str">
            <v>Cr</v>
          </cell>
          <cell r="P1528">
            <v>-840</v>
          </cell>
        </row>
        <row r="1529">
          <cell r="H1529" t="str">
            <v>Sangita Dutta Gupta-1540</v>
          </cell>
          <cell r="I1529" t="str">
            <v/>
          </cell>
          <cell r="J1529">
            <v>0</v>
          </cell>
          <cell r="K1529">
            <v>0</v>
          </cell>
          <cell r="L1529">
            <v>0</v>
          </cell>
          <cell r="M1529">
            <v>14915</v>
          </cell>
          <cell r="N1529">
            <v>14915</v>
          </cell>
          <cell r="P1529">
            <v>0</v>
          </cell>
        </row>
        <row r="1530">
          <cell r="H1530" t="str">
            <v>Pitam Singh-1150</v>
          </cell>
          <cell r="I1530" t="str">
            <v>Cr</v>
          </cell>
          <cell r="J1530">
            <v>8979</v>
          </cell>
          <cell r="K1530">
            <v>0</v>
          </cell>
          <cell r="L1530">
            <v>8979</v>
          </cell>
          <cell r="M1530">
            <v>8979</v>
          </cell>
          <cell r="N1530">
            <v>0</v>
          </cell>
          <cell r="P1530">
            <v>0</v>
          </cell>
        </row>
        <row r="1531">
          <cell r="H1531" t="str">
            <v>Sameer Raj Suhta-1418</v>
          </cell>
          <cell r="I1531" t="str">
            <v/>
          </cell>
          <cell r="J1531">
            <v>0</v>
          </cell>
          <cell r="K1531">
            <v>0</v>
          </cell>
          <cell r="L1531">
            <v>0</v>
          </cell>
          <cell r="M1531">
            <v>1000</v>
          </cell>
          <cell r="N1531">
            <v>1000</v>
          </cell>
          <cell r="P1531">
            <v>0</v>
          </cell>
        </row>
        <row r="1532">
          <cell r="H1532" t="str">
            <v>Lalit Kumar-1468</v>
          </cell>
          <cell r="I1532" t="str">
            <v/>
          </cell>
          <cell r="J1532">
            <v>0</v>
          </cell>
          <cell r="K1532">
            <v>0</v>
          </cell>
          <cell r="L1532">
            <v>0</v>
          </cell>
          <cell r="M1532">
            <v>6459</v>
          </cell>
          <cell r="N1532">
            <v>6459</v>
          </cell>
          <cell r="P1532">
            <v>0</v>
          </cell>
        </row>
        <row r="1533">
          <cell r="H1533" t="str">
            <v>Nandita Mahanta-1534</v>
          </cell>
          <cell r="I1533" t="str">
            <v/>
          </cell>
          <cell r="J1533">
            <v>0</v>
          </cell>
          <cell r="K1533">
            <v>0</v>
          </cell>
          <cell r="L1533">
            <v>0</v>
          </cell>
          <cell r="M1533">
            <v>61600</v>
          </cell>
          <cell r="N1533">
            <v>61600</v>
          </cell>
          <cell r="P1533">
            <v>0</v>
          </cell>
        </row>
        <row r="1534">
          <cell r="H1534" t="str">
            <v>Ramanuj Jaju-1530</v>
          </cell>
          <cell r="I1534" t="str">
            <v>Cr</v>
          </cell>
          <cell r="J1534">
            <v>9500</v>
          </cell>
          <cell r="K1534">
            <v>0</v>
          </cell>
          <cell r="L1534">
            <v>9500</v>
          </cell>
          <cell r="M1534">
            <v>10592</v>
          </cell>
          <cell r="N1534">
            <v>1092</v>
          </cell>
          <cell r="P1534">
            <v>0</v>
          </cell>
        </row>
        <row r="1535">
          <cell r="H1535" t="str">
            <v>Kiran Sharma-1531</v>
          </cell>
          <cell r="I1535" t="str">
            <v>Cr</v>
          </cell>
          <cell r="J1535">
            <v>53900</v>
          </cell>
          <cell r="K1535">
            <v>0</v>
          </cell>
          <cell r="L1535">
            <v>53900</v>
          </cell>
          <cell r="M1535">
            <v>76611</v>
          </cell>
          <cell r="N1535">
            <v>1711</v>
          </cell>
          <cell r="O1535" t="str">
            <v>Dr</v>
          </cell>
          <cell r="P1535">
            <v>21000</v>
          </cell>
        </row>
        <row r="1536">
          <cell r="H1536" t="str">
            <v>Anubhav Raj Shekhar</v>
          </cell>
          <cell r="I1536" t="str">
            <v>Cr</v>
          </cell>
          <cell r="J1536">
            <v>8558</v>
          </cell>
          <cell r="K1536">
            <v>0</v>
          </cell>
          <cell r="L1536">
            <v>8558</v>
          </cell>
          <cell r="M1536">
            <v>25503</v>
          </cell>
          <cell r="N1536">
            <v>16945</v>
          </cell>
          <cell r="P1536">
            <v>0</v>
          </cell>
        </row>
        <row r="1537">
          <cell r="H1537" t="str">
            <v>Indrajeet Kumar Singh-1411</v>
          </cell>
          <cell r="I1537" t="str">
            <v>Dr</v>
          </cell>
          <cell r="J1537">
            <v>3000</v>
          </cell>
          <cell r="K1537">
            <v>3000</v>
          </cell>
          <cell r="L1537">
            <v>0</v>
          </cell>
          <cell r="M1537">
            <v>0</v>
          </cell>
          <cell r="N1537">
            <v>3000</v>
          </cell>
          <cell r="P1537">
            <v>0</v>
          </cell>
        </row>
        <row r="1538">
          <cell r="H1538" t="str">
            <v>Yogesh Gupta-1519</v>
          </cell>
          <cell r="I1538" t="str">
            <v/>
          </cell>
          <cell r="J1538">
            <v>0</v>
          </cell>
          <cell r="K1538">
            <v>0</v>
          </cell>
          <cell r="L1538">
            <v>0</v>
          </cell>
          <cell r="M1538">
            <v>45000</v>
          </cell>
          <cell r="N1538">
            <v>0</v>
          </cell>
          <cell r="O1538" t="str">
            <v>Dr</v>
          </cell>
          <cell r="P1538">
            <v>45000</v>
          </cell>
        </row>
        <row r="1539">
          <cell r="H1539" t="str">
            <v>Arun Sharma - 1069</v>
          </cell>
          <cell r="I1539" t="str">
            <v/>
          </cell>
          <cell r="J1539">
            <v>0</v>
          </cell>
          <cell r="K1539">
            <v>0</v>
          </cell>
          <cell r="L1539">
            <v>0</v>
          </cell>
          <cell r="M1539">
            <v>8435</v>
          </cell>
          <cell r="N1539">
            <v>8435</v>
          </cell>
          <cell r="P1539">
            <v>0</v>
          </cell>
        </row>
        <row r="1540">
          <cell r="H1540" t="str">
            <v>Abhishek Kumar Ray</v>
          </cell>
          <cell r="I1540" t="str">
            <v/>
          </cell>
          <cell r="J1540">
            <v>0</v>
          </cell>
          <cell r="K1540">
            <v>0</v>
          </cell>
          <cell r="L1540">
            <v>0</v>
          </cell>
          <cell r="M1540">
            <v>3405</v>
          </cell>
          <cell r="N1540">
            <v>3405</v>
          </cell>
          <cell r="P1540">
            <v>0</v>
          </cell>
        </row>
        <row r="1541">
          <cell r="H1541" t="str">
            <v>Kollath Jesudas George</v>
          </cell>
          <cell r="I1541" t="str">
            <v>Dr</v>
          </cell>
          <cell r="J1541">
            <v>4868</v>
          </cell>
          <cell r="K1541">
            <v>4868</v>
          </cell>
          <cell r="L1541">
            <v>0</v>
          </cell>
          <cell r="M1541">
            <v>0</v>
          </cell>
          <cell r="N1541">
            <v>4868</v>
          </cell>
          <cell r="P1541">
            <v>0</v>
          </cell>
        </row>
        <row r="1542">
          <cell r="H1542" t="str">
            <v>Roobal Saxena</v>
          </cell>
          <cell r="I1542" t="str">
            <v>Dr</v>
          </cell>
          <cell r="J1542">
            <v>1000</v>
          </cell>
          <cell r="K1542">
            <v>1000</v>
          </cell>
          <cell r="L1542">
            <v>0</v>
          </cell>
          <cell r="M1542">
            <v>7080</v>
          </cell>
          <cell r="N1542">
            <v>9880</v>
          </cell>
          <cell r="O1542" t="str">
            <v>Cr</v>
          </cell>
          <cell r="P1542">
            <v>-1800</v>
          </cell>
        </row>
        <row r="1543">
          <cell r="H1543" t="str">
            <v>Rishi Asthana-1046</v>
          </cell>
          <cell r="I1543" t="str">
            <v>Dr</v>
          </cell>
          <cell r="J1543">
            <v>3828</v>
          </cell>
          <cell r="K1543">
            <v>3828</v>
          </cell>
          <cell r="L1543">
            <v>0</v>
          </cell>
          <cell r="M1543">
            <v>1000</v>
          </cell>
          <cell r="N1543">
            <v>4828</v>
          </cell>
          <cell r="P1543">
            <v>0</v>
          </cell>
        </row>
        <row r="1544">
          <cell r="H1544" t="str">
            <v>Kaushlesh Sharma-1387</v>
          </cell>
          <cell r="I1544" t="str">
            <v/>
          </cell>
          <cell r="J1544">
            <v>0</v>
          </cell>
          <cell r="K1544">
            <v>0</v>
          </cell>
          <cell r="L1544">
            <v>0</v>
          </cell>
          <cell r="M1544">
            <v>1325</v>
          </cell>
          <cell r="N1544">
            <v>1325</v>
          </cell>
          <cell r="P1544">
            <v>0</v>
          </cell>
        </row>
        <row r="1545">
          <cell r="H1545" t="str">
            <v>Naresh Verma-staff</v>
          </cell>
          <cell r="I1545" t="str">
            <v/>
          </cell>
          <cell r="J1545">
            <v>0</v>
          </cell>
          <cell r="K1545">
            <v>0</v>
          </cell>
          <cell r="L1545">
            <v>0</v>
          </cell>
          <cell r="M1545">
            <v>2070</v>
          </cell>
          <cell r="N1545">
            <v>7300</v>
          </cell>
          <cell r="O1545" t="str">
            <v>Cr</v>
          </cell>
          <cell r="P1545">
            <v>-5230</v>
          </cell>
        </row>
        <row r="1546">
          <cell r="H1546" t="str">
            <v>Vipin Kumar-1384</v>
          </cell>
          <cell r="I1546" t="str">
            <v/>
          </cell>
          <cell r="J1546">
            <v>0</v>
          </cell>
          <cell r="K1546">
            <v>0</v>
          </cell>
          <cell r="L1546">
            <v>0</v>
          </cell>
          <cell r="M1546">
            <v>25790</v>
          </cell>
          <cell r="N1546">
            <v>25790</v>
          </cell>
          <cell r="P1546">
            <v>0</v>
          </cell>
        </row>
        <row r="1547">
          <cell r="H1547" t="str">
            <v>Amit Kumar-1462</v>
          </cell>
          <cell r="I1547" t="str">
            <v>Dr</v>
          </cell>
          <cell r="J1547">
            <v>90</v>
          </cell>
          <cell r="K1547">
            <v>90</v>
          </cell>
          <cell r="L1547">
            <v>0</v>
          </cell>
          <cell r="M1547">
            <v>1180</v>
          </cell>
          <cell r="N1547">
            <v>1270</v>
          </cell>
          <cell r="P1547">
            <v>0</v>
          </cell>
        </row>
        <row r="1548">
          <cell r="H1548" t="str">
            <v>Ajay Mahajan</v>
          </cell>
          <cell r="I1548" t="str">
            <v/>
          </cell>
          <cell r="J1548">
            <v>0</v>
          </cell>
          <cell r="K1548">
            <v>0</v>
          </cell>
          <cell r="L1548">
            <v>0</v>
          </cell>
          <cell r="M1548">
            <v>10000</v>
          </cell>
          <cell r="N1548">
            <v>25000</v>
          </cell>
          <cell r="O1548" t="str">
            <v>Cr</v>
          </cell>
          <cell r="P1548">
            <v>-15000</v>
          </cell>
        </row>
        <row r="1549">
          <cell r="H1549" t="str">
            <v>Apoorva Baghci -</v>
          </cell>
          <cell r="I1549" t="str">
            <v>Dr</v>
          </cell>
          <cell r="J1549">
            <v>158</v>
          </cell>
          <cell r="K1549">
            <v>158</v>
          </cell>
          <cell r="L1549">
            <v>0</v>
          </cell>
          <cell r="M1549">
            <v>29321</v>
          </cell>
          <cell r="N1549">
            <v>29479</v>
          </cell>
          <cell r="P1549">
            <v>0</v>
          </cell>
        </row>
        <row r="1550">
          <cell r="H1550" t="str">
            <v>Rajiv Dey</v>
          </cell>
          <cell r="I1550" t="str">
            <v/>
          </cell>
          <cell r="J1550">
            <v>0</v>
          </cell>
          <cell r="K1550">
            <v>0</v>
          </cell>
          <cell r="L1550">
            <v>0</v>
          </cell>
          <cell r="M1550">
            <v>168429</v>
          </cell>
          <cell r="N1550">
            <v>168429</v>
          </cell>
          <cell r="P1550">
            <v>0</v>
          </cell>
        </row>
        <row r="1551">
          <cell r="H1551" t="str">
            <v>Salary Advance</v>
          </cell>
          <cell r="I1551" t="str">
            <v/>
          </cell>
          <cell r="J1551">
            <v>0</v>
          </cell>
          <cell r="K1551">
            <v>0</v>
          </cell>
          <cell r="L1551">
            <v>0</v>
          </cell>
          <cell r="M1551">
            <v>143335</v>
          </cell>
          <cell r="N1551">
            <v>143335</v>
          </cell>
          <cell r="P1551">
            <v>0</v>
          </cell>
        </row>
        <row r="1552">
          <cell r="H1552" t="str">
            <v>Deepak Kumar-1449</v>
          </cell>
          <cell r="I1552" t="str">
            <v/>
          </cell>
          <cell r="J1552">
            <v>0</v>
          </cell>
          <cell r="K1552">
            <v>0</v>
          </cell>
          <cell r="L1552">
            <v>0</v>
          </cell>
          <cell r="M1552">
            <v>443</v>
          </cell>
          <cell r="N1552">
            <v>443</v>
          </cell>
          <cell r="P1552">
            <v>0</v>
          </cell>
        </row>
        <row r="1553">
          <cell r="H1553" t="str">
            <v>Kudrat Sharma - 1479</v>
          </cell>
          <cell r="I1553" t="str">
            <v/>
          </cell>
          <cell r="J1553">
            <v>0</v>
          </cell>
          <cell r="K1553">
            <v>0</v>
          </cell>
          <cell r="L1553">
            <v>0</v>
          </cell>
          <cell r="M1553">
            <v>1000</v>
          </cell>
          <cell r="N1553">
            <v>1000</v>
          </cell>
          <cell r="P1553">
            <v>0</v>
          </cell>
        </row>
        <row r="1554">
          <cell r="H1554" t="str">
            <v>Davinder Singh - 1494</v>
          </cell>
          <cell r="I1554" t="str">
            <v/>
          </cell>
          <cell r="J1554">
            <v>0</v>
          </cell>
          <cell r="K1554">
            <v>0</v>
          </cell>
          <cell r="L1554">
            <v>0</v>
          </cell>
          <cell r="M1554">
            <v>1000</v>
          </cell>
          <cell r="N1554">
            <v>1000</v>
          </cell>
          <cell r="P1554">
            <v>0</v>
          </cell>
        </row>
        <row r="1555">
          <cell r="H1555" t="str">
            <v>Anusree Paul - 1493</v>
          </cell>
          <cell r="I1555" t="str">
            <v>Dr</v>
          </cell>
          <cell r="J1555">
            <v>114685</v>
          </cell>
          <cell r="K1555">
            <v>114685</v>
          </cell>
          <cell r="L1555">
            <v>0</v>
          </cell>
          <cell r="M1555">
            <v>100000</v>
          </cell>
          <cell r="N1555">
            <v>266582</v>
          </cell>
          <cell r="O1555" t="str">
            <v>Cr</v>
          </cell>
          <cell r="P1555">
            <v>-51897</v>
          </cell>
        </row>
        <row r="1556">
          <cell r="H1556" t="str">
            <v>Chirag Malik</v>
          </cell>
          <cell r="I1556" t="str">
            <v/>
          </cell>
          <cell r="J1556">
            <v>0</v>
          </cell>
          <cell r="K1556">
            <v>0</v>
          </cell>
          <cell r="L1556">
            <v>0</v>
          </cell>
          <cell r="M1556">
            <v>1000</v>
          </cell>
          <cell r="N1556">
            <v>1000</v>
          </cell>
          <cell r="P1556">
            <v>0</v>
          </cell>
        </row>
        <row r="1557">
          <cell r="H1557" t="str">
            <v>Ritu Chhikara-1167</v>
          </cell>
          <cell r="I1557" t="str">
            <v/>
          </cell>
          <cell r="J1557">
            <v>0</v>
          </cell>
          <cell r="K1557">
            <v>0</v>
          </cell>
          <cell r="L1557">
            <v>0</v>
          </cell>
          <cell r="M1557">
            <v>80800</v>
          </cell>
          <cell r="N1557">
            <v>80800</v>
          </cell>
          <cell r="P1557">
            <v>0</v>
          </cell>
        </row>
        <row r="1558">
          <cell r="H1558" t="str">
            <v>Sushil Chandra - 1486</v>
          </cell>
          <cell r="I1558" t="str">
            <v/>
          </cell>
          <cell r="J1558">
            <v>0</v>
          </cell>
          <cell r="K1558">
            <v>0</v>
          </cell>
          <cell r="L1558">
            <v>0</v>
          </cell>
          <cell r="M1558">
            <v>347336</v>
          </cell>
          <cell r="N1558">
            <v>347336</v>
          </cell>
          <cell r="O1558" t="str">
            <v>Dr</v>
          </cell>
          <cell r="P1558">
            <v>0</v>
          </cell>
        </row>
        <row r="1559">
          <cell r="H1559" t="str">
            <v>Neera Sood-1361</v>
          </cell>
          <cell r="I1559" t="str">
            <v/>
          </cell>
          <cell r="J1559">
            <v>0</v>
          </cell>
          <cell r="K1559">
            <v>0</v>
          </cell>
          <cell r="L1559">
            <v>0</v>
          </cell>
          <cell r="M1559">
            <v>5759</v>
          </cell>
          <cell r="N1559">
            <v>5759</v>
          </cell>
          <cell r="P1559">
            <v>0</v>
          </cell>
        </row>
        <row r="1560">
          <cell r="H1560" t="str">
            <v>Nuggchalli Nigam</v>
          </cell>
          <cell r="I1560" t="str">
            <v>Cr</v>
          </cell>
          <cell r="J1560">
            <v>8643</v>
          </cell>
          <cell r="K1560">
            <v>0</v>
          </cell>
          <cell r="L1560">
            <v>8643</v>
          </cell>
          <cell r="M1560">
            <v>352643</v>
          </cell>
          <cell r="N1560">
            <v>344000</v>
          </cell>
          <cell r="P1560">
            <v>0</v>
          </cell>
        </row>
        <row r="1561">
          <cell r="H1561" t="str">
            <v>Mohit Saxena</v>
          </cell>
          <cell r="I1561" t="str">
            <v/>
          </cell>
          <cell r="J1561">
            <v>0</v>
          </cell>
          <cell r="K1561">
            <v>0</v>
          </cell>
          <cell r="L1561">
            <v>0</v>
          </cell>
          <cell r="M1561">
            <v>24835</v>
          </cell>
          <cell r="N1561">
            <v>24835</v>
          </cell>
          <cell r="P1561">
            <v>0</v>
          </cell>
        </row>
        <row r="1562">
          <cell r="H1562" t="str">
            <v>Charu Sakhuja Yadav - 1448</v>
          </cell>
          <cell r="I1562" t="str">
            <v/>
          </cell>
          <cell r="J1562">
            <v>0</v>
          </cell>
          <cell r="K1562">
            <v>0</v>
          </cell>
          <cell r="L1562">
            <v>0</v>
          </cell>
          <cell r="M1562">
            <v>131971</v>
          </cell>
          <cell r="N1562">
            <v>87704</v>
          </cell>
          <cell r="O1562" t="str">
            <v>Dr</v>
          </cell>
          <cell r="P1562">
            <v>44267</v>
          </cell>
        </row>
        <row r="1563">
          <cell r="H1563" t="str">
            <v>Ranjib Banerjee-1176</v>
          </cell>
          <cell r="I1563" t="str">
            <v>Dr</v>
          </cell>
          <cell r="J1563">
            <v>1001</v>
          </cell>
          <cell r="K1563">
            <v>1001</v>
          </cell>
          <cell r="L1563">
            <v>0</v>
          </cell>
          <cell r="M1563">
            <v>2250</v>
          </cell>
          <cell r="N1563">
            <v>1001</v>
          </cell>
          <cell r="O1563" t="str">
            <v>Dr</v>
          </cell>
          <cell r="P1563">
            <v>2250</v>
          </cell>
        </row>
        <row r="1564">
          <cell r="H1564" t="str">
            <v>Rakesh Kumar Bhardwaj - 1444</v>
          </cell>
          <cell r="I1564" t="str">
            <v/>
          </cell>
          <cell r="J1564">
            <v>0</v>
          </cell>
          <cell r="K1564">
            <v>0</v>
          </cell>
          <cell r="L1564">
            <v>0</v>
          </cell>
          <cell r="M1564">
            <v>12990</v>
          </cell>
          <cell r="N1564">
            <v>21330</v>
          </cell>
          <cell r="O1564" t="str">
            <v>Cr</v>
          </cell>
          <cell r="P1564">
            <v>-8340</v>
          </cell>
        </row>
        <row r="1565">
          <cell r="H1565" t="str">
            <v>Nishtha Phutela-1140</v>
          </cell>
          <cell r="I1565" t="str">
            <v/>
          </cell>
          <cell r="J1565">
            <v>0</v>
          </cell>
          <cell r="K1565">
            <v>0</v>
          </cell>
          <cell r="L1565">
            <v>0</v>
          </cell>
          <cell r="M1565">
            <v>24689</v>
          </cell>
          <cell r="N1565">
            <v>24689</v>
          </cell>
          <cell r="P1565">
            <v>0</v>
          </cell>
        </row>
        <row r="1566">
          <cell r="H1566" t="str">
            <v>Vivek Kumar Verma-1393</v>
          </cell>
          <cell r="I1566" t="str">
            <v/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426</v>
          </cell>
          <cell r="O1566" t="str">
            <v>Cr</v>
          </cell>
          <cell r="P1566">
            <v>-426</v>
          </cell>
        </row>
        <row r="1567">
          <cell r="H1567" t="str">
            <v>Charu Joneja-1266</v>
          </cell>
          <cell r="I1567" t="str">
            <v/>
          </cell>
          <cell r="J1567">
            <v>0</v>
          </cell>
          <cell r="K1567">
            <v>0</v>
          </cell>
          <cell r="L1567">
            <v>0</v>
          </cell>
          <cell r="M1567">
            <v>5527</v>
          </cell>
          <cell r="N1567">
            <v>0</v>
          </cell>
          <cell r="O1567" t="str">
            <v>Dr</v>
          </cell>
          <cell r="P1567">
            <v>5527</v>
          </cell>
        </row>
        <row r="1568">
          <cell r="H1568" t="str">
            <v>Vandana Malhotra</v>
          </cell>
          <cell r="I1568" t="str">
            <v/>
          </cell>
          <cell r="J1568">
            <v>0</v>
          </cell>
          <cell r="K1568">
            <v>0</v>
          </cell>
          <cell r="L1568">
            <v>0</v>
          </cell>
          <cell r="M1568">
            <v>11775</v>
          </cell>
          <cell r="N1568">
            <v>15543</v>
          </cell>
          <cell r="O1568" t="str">
            <v>Cr</v>
          </cell>
          <cell r="P1568">
            <v>-3768</v>
          </cell>
        </row>
        <row r="1569">
          <cell r="H1569" t="str">
            <v>Sanmitra Barman-1264</v>
          </cell>
          <cell r="I1569" t="str">
            <v/>
          </cell>
          <cell r="J1569">
            <v>0</v>
          </cell>
          <cell r="K1569">
            <v>0</v>
          </cell>
          <cell r="L1569">
            <v>0</v>
          </cell>
          <cell r="M1569">
            <v>2400</v>
          </cell>
          <cell r="N1569">
            <v>2400</v>
          </cell>
          <cell r="P1569">
            <v>0</v>
          </cell>
        </row>
        <row r="1570">
          <cell r="H1570" t="str">
            <v>Suchitra -1306</v>
          </cell>
          <cell r="I1570" t="str">
            <v>Cr</v>
          </cell>
          <cell r="J1570">
            <v>3500</v>
          </cell>
          <cell r="K1570">
            <v>0</v>
          </cell>
          <cell r="L1570">
            <v>3500</v>
          </cell>
          <cell r="M1570">
            <v>56021</v>
          </cell>
          <cell r="N1570">
            <v>52521</v>
          </cell>
          <cell r="P1570">
            <v>0</v>
          </cell>
        </row>
        <row r="1571">
          <cell r="H1571" t="str">
            <v>Koshtuba Nand-1329</v>
          </cell>
          <cell r="I1571" t="str">
            <v/>
          </cell>
          <cell r="J1571">
            <v>0</v>
          </cell>
          <cell r="K1571">
            <v>0</v>
          </cell>
          <cell r="L1571">
            <v>0</v>
          </cell>
          <cell r="M1571">
            <v>26445</v>
          </cell>
          <cell r="N1571">
            <v>26445</v>
          </cell>
          <cell r="P1571">
            <v>0</v>
          </cell>
        </row>
        <row r="1572">
          <cell r="H1572" t="str">
            <v>Kamal Kant Jain-1298</v>
          </cell>
          <cell r="I1572" t="str">
            <v/>
          </cell>
          <cell r="J1572">
            <v>0</v>
          </cell>
          <cell r="K1572">
            <v>0</v>
          </cell>
          <cell r="L1572">
            <v>0</v>
          </cell>
          <cell r="M1572">
            <v>1000</v>
          </cell>
          <cell r="N1572">
            <v>1000</v>
          </cell>
          <cell r="P1572">
            <v>0</v>
          </cell>
        </row>
        <row r="1573">
          <cell r="H1573" t="str">
            <v>Pradeep Kumar-1268</v>
          </cell>
          <cell r="I1573" t="str">
            <v>Dr</v>
          </cell>
          <cell r="J1573">
            <v>3686</v>
          </cell>
          <cell r="K1573">
            <v>3686</v>
          </cell>
          <cell r="L1573">
            <v>0</v>
          </cell>
          <cell r="M1573">
            <v>0</v>
          </cell>
          <cell r="N1573">
            <v>3686</v>
          </cell>
          <cell r="P1573">
            <v>0</v>
          </cell>
        </row>
        <row r="1574">
          <cell r="H1574" t="str">
            <v>Abhay Sharma-1399</v>
          </cell>
          <cell r="I1574" t="str">
            <v/>
          </cell>
          <cell r="J1574">
            <v>0</v>
          </cell>
          <cell r="K1574">
            <v>0</v>
          </cell>
          <cell r="L1574">
            <v>0</v>
          </cell>
          <cell r="M1574">
            <v>39871</v>
          </cell>
          <cell r="N1574">
            <v>19674</v>
          </cell>
          <cell r="O1574" t="str">
            <v>Dr</v>
          </cell>
          <cell r="P1574">
            <v>20197</v>
          </cell>
        </row>
        <row r="1575">
          <cell r="H1575" t="str">
            <v>Dheeraj Kumar-2082</v>
          </cell>
          <cell r="I1575" t="str">
            <v>Cr</v>
          </cell>
          <cell r="J1575">
            <v>4870</v>
          </cell>
          <cell r="K1575">
            <v>0</v>
          </cell>
          <cell r="L1575">
            <v>4870</v>
          </cell>
          <cell r="M1575">
            <v>39974</v>
          </cell>
          <cell r="N1575">
            <v>35104</v>
          </cell>
          <cell r="P1575">
            <v>0</v>
          </cell>
        </row>
        <row r="1576">
          <cell r="H1576" t="str">
            <v>Ziya Uddin-1038</v>
          </cell>
          <cell r="I1576" t="str">
            <v>Dr</v>
          </cell>
          <cell r="J1576">
            <v>479</v>
          </cell>
          <cell r="K1576">
            <v>479</v>
          </cell>
          <cell r="L1576">
            <v>0</v>
          </cell>
          <cell r="M1576">
            <v>0</v>
          </cell>
          <cell r="N1576">
            <v>479</v>
          </cell>
          <cell r="P1576">
            <v>0</v>
          </cell>
        </row>
        <row r="1577">
          <cell r="H1577" t="str">
            <v>Vaishali Sharma-1357</v>
          </cell>
          <cell r="I1577" t="str">
            <v/>
          </cell>
          <cell r="J1577">
            <v>0</v>
          </cell>
          <cell r="K1577">
            <v>0</v>
          </cell>
          <cell r="L1577">
            <v>0</v>
          </cell>
          <cell r="M1577">
            <v>10611</v>
          </cell>
          <cell r="N1577">
            <v>10611</v>
          </cell>
          <cell r="P1577">
            <v>0</v>
          </cell>
        </row>
        <row r="1578">
          <cell r="H1578" t="str">
            <v>Alipta Datta</v>
          </cell>
          <cell r="I1578" t="str">
            <v/>
          </cell>
          <cell r="J1578">
            <v>0</v>
          </cell>
          <cell r="K1578">
            <v>0</v>
          </cell>
          <cell r="L1578">
            <v>0</v>
          </cell>
          <cell r="M1578">
            <v>69941</v>
          </cell>
          <cell r="N1578">
            <v>77689</v>
          </cell>
          <cell r="O1578" t="str">
            <v>Cr</v>
          </cell>
          <cell r="P1578">
            <v>-7748</v>
          </cell>
        </row>
        <row r="1579">
          <cell r="H1579" t="str">
            <v>Amarnath Bheemaraju-1130</v>
          </cell>
          <cell r="I1579" t="str">
            <v/>
          </cell>
          <cell r="J1579">
            <v>0</v>
          </cell>
          <cell r="K1579">
            <v>0</v>
          </cell>
          <cell r="L1579">
            <v>0</v>
          </cell>
          <cell r="M1579">
            <v>36325</v>
          </cell>
          <cell r="N1579">
            <v>36325</v>
          </cell>
          <cell r="P1579">
            <v>0</v>
          </cell>
        </row>
        <row r="1580">
          <cell r="H1580" t="str">
            <v>Jai Prakash Bhardwaj-1369</v>
          </cell>
          <cell r="I1580" t="str">
            <v/>
          </cell>
          <cell r="J1580">
            <v>0</v>
          </cell>
          <cell r="K1580">
            <v>0</v>
          </cell>
          <cell r="L1580">
            <v>0</v>
          </cell>
          <cell r="M1580">
            <v>9185</v>
          </cell>
          <cell r="N1580">
            <v>9185</v>
          </cell>
          <cell r="P1580">
            <v>0</v>
          </cell>
        </row>
        <row r="1581">
          <cell r="H1581" t="str">
            <v>Surendra Kumar Selwal-1322</v>
          </cell>
          <cell r="I1581" t="str">
            <v/>
          </cell>
          <cell r="J1581">
            <v>0</v>
          </cell>
          <cell r="K1581">
            <v>0</v>
          </cell>
          <cell r="L1581">
            <v>0</v>
          </cell>
          <cell r="M1581">
            <v>50153</v>
          </cell>
          <cell r="N1581">
            <v>50031</v>
          </cell>
          <cell r="O1581" t="str">
            <v>Dr</v>
          </cell>
          <cell r="P1581">
            <v>122</v>
          </cell>
        </row>
        <row r="1582">
          <cell r="H1582" t="str">
            <v>Dibakar Paul</v>
          </cell>
          <cell r="I1582" t="str">
            <v/>
          </cell>
          <cell r="J1582">
            <v>0</v>
          </cell>
          <cell r="K1582">
            <v>0</v>
          </cell>
          <cell r="L1582">
            <v>0</v>
          </cell>
          <cell r="M1582">
            <v>57625</v>
          </cell>
          <cell r="N1582">
            <v>57625</v>
          </cell>
          <cell r="P1582">
            <v>0</v>
          </cell>
        </row>
        <row r="1583">
          <cell r="H1583" t="str">
            <v>Sanjeev Kumar Verma-1389</v>
          </cell>
          <cell r="I1583" t="str">
            <v>Cr</v>
          </cell>
          <cell r="J1583">
            <v>2173</v>
          </cell>
          <cell r="K1583">
            <v>0</v>
          </cell>
          <cell r="L1583">
            <v>2173</v>
          </cell>
          <cell r="M1583">
            <v>126689</v>
          </cell>
          <cell r="N1583">
            <v>124516</v>
          </cell>
          <cell r="P1583">
            <v>0</v>
          </cell>
        </row>
        <row r="1584">
          <cell r="H1584" t="str">
            <v>Suneet Soni -1227</v>
          </cell>
          <cell r="I1584" t="str">
            <v/>
          </cell>
          <cell r="J1584">
            <v>0</v>
          </cell>
          <cell r="K1584">
            <v>0</v>
          </cell>
          <cell r="L1584">
            <v>0</v>
          </cell>
          <cell r="M1584">
            <v>6166</v>
          </cell>
          <cell r="N1584">
            <v>6166</v>
          </cell>
          <cell r="P1584">
            <v>0</v>
          </cell>
        </row>
        <row r="1585">
          <cell r="H1585" t="str">
            <v>Devender Kumar Nehra-1106</v>
          </cell>
          <cell r="I1585" t="str">
            <v/>
          </cell>
          <cell r="J1585">
            <v>0</v>
          </cell>
          <cell r="K1585">
            <v>0</v>
          </cell>
          <cell r="L1585">
            <v>0</v>
          </cell>
          <cell r="M1585">
            <v>2599</v>
          </cell>
          <cell r="N1585">
            <v>2599</v>
          </cell>
          <cell r="P1585">
            <v>0</v>
          </cell>
        </row>
        <row r="1586">
          <cell r="H1586" t="str">
            <v>Amiya Dash -1224</v>
          </cell>
          <cell r="I1586" t="str">
            <v/>
          </cell>
          <cell r="J1586">
            <v>0</v>
          </cell>
          <cell r="K1586">
            <v>0</v>
          </cell>
          <cell r="L1586">
            <v>0</v>
          </cell>
          <cell r="M1586">
            <v>2860</v>
          </cell>
          <cell r="N1586">
            <v>2860</v>
          </cell>
          <cell r="P1586">
            <v>0</v>
          </cell>
        </row>
        <row r="1587">
          <cell r="H1587" t="str">
            <v>Meenakshi Agarwal</v>
          </cell>
          <cell r="I1587" t="str">
            <v/>
          </cell>
          <cell r="J1587">
            <v>0</v>
          </cell>
          <cell r="K1587">
            <v>0</v>
          </cell>
          <cell r="L1587">
            <v>0</v>
          </cell>
          <cell r="M1587">
            <v>27040</v>
          </cell>
          <cell r="N1587">
            <v>27040</v>
          </cell>
          <cell r="P1587">
            <v>0</v>
          </cell>
        </row>
        <row r="1588">
          <cell r="H1588" t="str">
            <v>Ak Prasada Rao-1299</v>
          </cell>
          <cell r="I1588" t="str">
            <v>Cr</v>
          </cell>
          <cell r="J1588">
            <v>4000</v>
          </cell>
          <cell r="K1588">
            <v>0</v>
          </cell>
          <cell r="L1588">
            <v>4000</v>
          </cell>
          <cell r="M1588">
            <v>12900</v>
          </cell>
          <cell r="N1588">
            <v>8900</v>
          </cell>
          <cell r="P1588">
            <v>0</v>
          </cell>
        </row>
        <row r="1589">
          <cell r="H1589" t="str">
            <v>Vinod Prakash - 1422</v>
          </cell>
          <cell r="I1589" t="str">
            <v/>
          </cell>
          <cell r="J1589">
            <v>0</v>
          </cell>
          <cell r="K1589">
            <v>0</v>
          </cell>
          <cell r="L1589">
            <v>0</v>
          </cell>
          <cell r="M1589">
            <v>860</v>
          </cell>
          <cell r="N1589">
            <v>1680</v>
          </cell>
          <cell r="O1589" t="str">
            <v>Cr</v>
          </cell>
          <cell r="P1589">
            <v>-820</v>
          </cell>
        </row>
        <row r="1590">
          <cell r="H1590" t="str">
            <v>Jaya Ahuja - 1425</v>
          </cell>
          <cell r="I1590" t="str">
            <v/>
          </cell>
          <cell r="J1590">
            <v>0</v>
          </cell>
          <cell r="K1590">
            <v>0</v>
          </cell>
          <cell r="L1590">
            <v>0</v>
          </cell>
          <cell r="M1590">
            <v>15000</v>
          </cell>
          <cell r="N1590">
            <v>15000</v>
          </cell>
          <cell r="P1590">
            <v>0</v>
          </cell>
        </row>
        <row r="1591">
          <cell r="H1591" t="str">
            <v>Swati Munjal-1340</v>
          </cell>
          <cell r="I1591" t="str">
            <v>Dr</v>
          </cell>
          <cell r="J1591">
            <v>180914</v>
          </cell>
          <cell r="K1591">
            <v>180914</v>
          </cell>
          <cell r="L1591">
            <v>0</v>
          </cell>
          <cell r="M1591">
            <v>8637</v>
          </cell>
          <cell r="N1591">
            <v>189551</v>
          </cell>
          <cell r="P1591">
            <v>0</v>
          </cell>
        </row>
        <row r="1592">
          <cell r="H1592" t="str">
            <v>Piyush Chaturvedi-2102</v>
          </cell>
          <cell r="I1592" t="str">
            <v>Dr</v>
          </cell>
          <cell r="J1592">
            <v>2664</v>
          </cell>
          <cell r="K1592">
            <v>2664</v>
          </cell>
          <cell r="L1592">
            <v>0</v>
          </cell>
          <cell r="M1592">
            <v>1010</v>
          </cell>
          <cell r="N1592">
            <v>3674</v>
          </cell>
          <cell r="P1592">
            <v>0</v>
          </cell>
        </row>
        <row r="1593">
          <cell r="H1593" t="str">
            <v>Rajesh Yadav -1236</v>
          </cell>
          <cell r="I1593" t="str">
            <v/>
          </cell>
          <cell r="J1593">
            <v>0</v>
          </cell>
          <cell r="K1593">
            <v>0</v>
          </cell>
          <cell r="L1593">
            <v>0</v>
          </cell>
          <cell r="M1593">
            <v>15000</v>
          </cell>
          <cell r="N1593">
            <v>15000</v>
          </cell>
          <cell r="P1593">
            <v>0</v>
          </cell>
        </row>
        <row r="1594">
          <cell r="H1594" t="str">
            <v>Siddharth Sharma</v>
          </cell>
          <cell r="I1594" t="str">
            <v/>
          </cell>
          <cell r="J1594">
            <v>0</v>
          </cell>
          <cell r="K1594">
            <v>0</v>
          </cell>
          <cell r="L1594">
            <v>0</v>
          </cell>
          <cell r="M1594">
            <v>16639</v>
          </cell>
          <cell r="N1594">
            <v>16639</v>
          </cell>
          <cell r="P1594">
            <v>0</v>
          </cell>
        </row>
        <row r="1595">
          <cell r="H1595" t="str">
            <v>Yarramaneni Sridharbabu-1036</v>
          </cell>
          <cell r="I1595" t="str">
            <v/>
          </cell>
          <cell r="J1595">
            <v>0</v>
          </cell>
          <cell r="K1595">
            <v>0</v>
          </cell>
          <cell r="L1595">
            <v>0</v>
          </cell>
          <cell r="M1595">
            <v>172665</v>
          </cell>
          <cell r="N1595">
            <v>121581</v>
          </cell>
          <cell r="O1595" t="str">
            <v>Dr</v>
          </cell>
          <cell r="P1595">
            <v>51084</v>
          </cell>
        </row>
        <row r="1596">
          <cell r="H1596" t="str">
            <v>Vishal Talwar-1356</v>
          </cell>
          <cell r="I1596" t="str">
            <v>Cr</v>
          </cell>
          <cell r="J1596">
            <v>33265</v>
          </cell>
          <cell r="K1596">
            <v>0</v>
          </cell>
          <cell r="L1596">
            <v>33265</v>
          </cell>
          <cell r="M1596">
            <v>210265</v>
          </cell>
          <cell r="N1596">
            <v>177000</v>
          </cell>
          <cell r="P1596">
            <v>0</v>
          </cell>
        </row>
        <row r="1597">
          <cell r="H1597" t="str">
            <v>Vasudeva Rao-1421</v>
          </cell>
          <cell r="I1597" t="str">
            <v>Cr</v>
          </cell>
          <cell r="J1597">
            <v>14437</v>
          </cell>
          <cell r="K1597">
            <v>0</v>
          </cell>
          <cell r="L1597">
            <v>14437</v>
          </cell>
          <cell r="M1597">
            <v>14437</v>
          </cell>
          <cell r="N1597">
            <v>0</v>
          </cell>
          <cell r="P1597">
            <v>0</v>
          </cell>
        </row>
        <row r="1598">
          <cell r="H1598" t="str">
            <v>Tabish Rasheed-1136</v>
          </cell>
          <cell r="I1598" t="str">
            <v>Dr</v>
          </cell>
          <cell r="J1598">
            <v>50007</v>
          </cell>
          <cell r="K1598">
            <v>50007</v>
          </cell>
          <cell r="L1598">
            <v>0</v>
          </cell>
          <cell r="M1598">
            <v>1500</v>
          </cell>
          <cell r="N1598">
            <v>51507</v>
          </cell>
          <cell r="P1598">
            <v>0</v>
          </cell>
        </row>
        <row r="1599">
          <cell r="H1599" t="str">
            <v>Sumit Shandilya - 2117</v>
          </cell>
          <cell r="I1599" t="str">
            <v/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5450</v>
          </cell>
          <cell r="O1599" t="str">
            <v>Cr</v>
          </cell>
          <cell r="P1599">
            <v>-5450</v>
          </cell>
        </row>
        <row r="1600">
          <cell r="H1600" t="str">
            <v>Sumit Roy-1258</v>
          </cell>
          <cell r="I1600" t="str">
            <v>Cr</v>
          </cell>
          <cell r="J1600">
            <v>108855</v>
          </cell>
          <cell r="K1600">
            <v>0</v>
          </cell>
          <cell r="L1600">
            <v>108855</v>
          </cell>
          <cell r="M1600">
            <v>108855</v>
          </cell>
          <cell r="N1600">
            <v>0</v>
          </cell>
          <cell r="P1600">
            <v>0</v>
          </cell>
        </row>
        <row r="1601">
          <cell r="H1601" t="str">
            <v>Sudhir Dhayani-1080</v>
          </cell>
          <cell r="I1601" t="str">
            <v>Cr</v>
          </cell>
          <cell r="J1601">
            <v>5040</v>
          </cell>
          <cell r="K1601">
            <v>0</v>
          </cell>
          <cell r="L1601">
            <v>5040</v>
          </cell>
          <cell r="M1601">
            <v>31384</v>
          </cell>
          <cell r="N1601">
            <v>42404</v>
          </cell>
          <cell r="O1601" t="str">
            <v>Cr</v>
          </cell>
          <cell r="P1601">
            <v>-16060</v>
          </cell>
        </row>
        <row r="1602">
          <cell r="H1602" t="str">
            <v>Soharab Hossain Shaikh-1234</v>
          </cell>
          <cell r="I1602" t="str">
            <v/>
          </cell>
          <cell r="J1602">
            <v>0</v>
          </cell>
          <cell r="K1602">
            <v>0</v>
          </cell>
          <cell r="L1602">
            <v>0</v>
          </cell>
          <cell r="M1602">
            <v>108515</v>
          </cell>
          <cell r="N1602">
            <v>59165</v>
          </cell>
          <cell r="O1602" t="str">
            <v>Dr</v>
          </cell>
          <cell r="P1602">
            <v>49350</v>
          </cell>
        </row>
        <row r="1603">
          <cell r="H1603" t="str">
            <v>Shuchika Vinayak-1203</v>
          </cell>
          <cell r="I1603" t="str">
            <v/>
          </cell>
          <cell r="J1603">
            <v>0</v>
          </cell>
          <cell r="K1603">
            <v>0</v>
          </cell>
          <cell r="L1603">
            <v>0</v>
          </cell>
          <cell r="M1603">
            <v>166288</v>
          </cell>
          <cell r="N1603">
            <v>166288</v>
          </cell>
          <cell r="P1603">
            <v>0</v>
          </cell>
        </row>
        <row r="1604">
          <cell r="H1604" t="str">
            <v>Sharad Sharma</v>
          </cell>
          <cell r="I1604" t="str">
            <v/>
          </cell>
          <cell r="J1604">
            <v>0</v>
          </cell>
          <cell r="K1604">
            <v>0</v>
          </cell>
          <cell r="L1604">
            <v>0</v>
          </cell>
          <cell r="M1604">
            <v>50000</v>
          </cell>
          <cell r="N1604">
            <v>50000</v>
          </cell>
          <cell r="P1604">
            <v>0</v>
          </cell>
        </row>
        <row r="1605">
          <cell r="H1605" t="str">
            <v>Sanjay Kumar-1402</v>
          </cell>
          <cell r="I1605" t="str">
            <v>Cr</v>
          </cell>
          <cell r="J1605">
            <v>22460</v>
          </cell>
          <cell r="K1605">
            <v>0</v>
          </cell>
          <cell r="L1605">
            <v>22460</v>
          </cell>
          <cell r="M1605">
            <v>251458</v>
          </cell>
          <cell r="N1605">
            <v>215668</v>
          </cell>
          <cell r="O1605" t="str">
            <v>Dr</v>
          </cell>
          <cell r="P1605">
            <v>13330</v>
          </cell>
        </row>
        <row r="1606">
          <cell r="H1606" t="str">
            <v>Ruchi Garg-1164</v>
          </cell>
          <cell r="I1606" t="str">
            <v/>
          </cell>
          <cell r="J1606">
            <v>0</v>
          </cell>
          <cell r="K1606">
            <v>0</v>
          </cell>
          <cell r="L1606">
            <v>0</v>
          </cell>
          <cell r="M1606">
            <v>57103</v>
          </cell>
          <cell r="N1606">
            <v>38765</v>
          </cell>
          <cell r="O1606" t="str">
            <v>Dr</v>
          </cell>
          <cell r="P1606">
            <v>18338</v>
          </cell>
        </row>
        <row r="1607">
          <cell r="H1607" t="str">
            <v>Rik Paul - 1420</v>
          </cell>
          <cell r="I1607" t="str">
            <v>Cr</v>
          </cell>
          <cell r="J1607">
            <v>9550</v>
          </cell>
          <cell r="K1607">
            <v>0</v>
          </cell>
          <cell r="L1607">
            <v>9550</v>
          </cell>
          <cell r="M1607">
            <v>37880</v>
          </cell>
          <cell r="N1607">
            <v>34504</v>
          </cell>
          <cell r="O1607" t="str">
            <v>Cr</v>
          </cell>
          <cell r="P1607">
            <v>-6174</v>
          </cell>
        </row>
        <row r="1608">
          <cell r="H1608" t="str">
            <v>Rahul Bishwakarma - 2122</v>
          </cell>
          <cell r="I1608" t="str">
            <v>Cr</v>
          </cell>
          <cell r="J1608">
            <v>1064</v>
          </cell>
          <cell r="K1608">
            <v>0</v>
          </cell>
          <cell r="L1608">
            <v>1064</v>
          </cell>
          <cell r="M1608">
            <v>1064</v>
          </cell>
          <cell r="N1608">
            <v>0</v>
          </cell>
          <cell r="O1608" t="str">
            <v>Cr</v>
          </cell>
          <cell r="P1608">
            <v>0</v>
          </cell>
        </row>
        <row r="1609">
          <cell r="H1609" t="str">
            <v>Purnendu Pandey -1228</v>
          </cell>
          <cell r="I1609" t="str">
            <v>Dr</v>
          </cell>
          <cell r="J1609">
            <v>2310</v>
          </cell>
          <cell r="K1609">
            <v>2310</v>
          </cell>
          <cell r="L1609">
            <v>0</v>
          </cell>
          <cell r="M1609">
            <v>0</v>
          </cell>
          <cell r="N1609">
            <v>2310</v>
          </cell>
          <cell r="P1609">
            <v>0</v>
          </cell>
        </row>
        <row r="1610">
          <cell r="H1610" t="str">
            <v>Partha Partim Dhara-1179</v>
          </cell>
          <cell r="I1610" t="str">
            <v>Cr</v>
          </cell>
          <cell r="J1610">
            <v>77977</v>
          </cell>
          <cell r="K1610">
            <v>0</v>
          </cell>
          <cell r="L1610">
            <v>77977</v>
          </cell>
          <cell r="M1610">
            <v>115795</v>
          </cell>
          <cell r="N1610">
            <v>37818</v>
          </cell>
          <cell r="O1610" t="str">
            <v>Dr</v>
          </cell>
          <cell r="P1610">
            <v>0</v>
          </cell>
        </row>
        <row r="1611">
          <cell r="H1611" t="str">
            <v>O.s. Panwar-2090</v>
          </cell>
          <cell r="I1611" t="str">
            <v/>
          </cell>
          <cell r="J1611">
            <v>0</v>
          </cell>
          <cell r="K1611">
            <v>0</v>
          </cell>
          <cell r="L1611">
            <v>0</v>
          </cell>
          <cell r="M1611">
            <v>90</v>
          </cell>
          <cell r="N1611">
            <v>90</v>
          </cell>
          <cell r="P1611">
            <v>0</v>
          </cell>
        </row>
        <row r="1612">
          <cell r="H1612" t="str">
            <v>Nirupama M.p -1212</v>
          </cell>
          <cell r="I1612" t="str">
            <v>Dr</v>
          </cell>
          <cell r="J1612">
            <v>710</v>
          </cell>
          <cell r="K1612">
            <v>710</v>
          </cell>
          <cell r="L1612">
            <v>0</v>
          </cell>
          <cell r="M1612">
            <v>0</v>
          </cell>
          <cell r="N1612">
            <v>710</v>
          </cell>
          <cell r="P1612">
            <v>0</v>
          </cell>
        </row>
        <row r="1613">
          <cell r="H1613" t="str">
            <v>Neeraj Kumar Sharma-1211</v>
          </cell>
          <cell r="I1613" t="str">
            <v/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5258</v>
          </cell>
          <cell r="O1613" t="str">
            <v>Cr</v>
          </cell>
          <cell r="P1613">
            <v>-5258</v>
          </cell>
        </row>
        <row r="1614">
          <cell r="H1614" t="str">
            <v>Nallan Chakravartula Kaushik-2100</v>
          </cell>
          <cell r="I1614" t="str">
            <v>Dr</v>
          </cell>
          <cell r="J1614">
            <v>454</v>
          </cell>
          <cell r="K1614">
            <v>454</v>
          </cell>
          <cell r="L1614">
            <v>0</v>
          </cell>
          <cell r="M1614">
            <v>5000</v>
          </cell>
          <cell r="N1614">
            <v>5454</v>
          </cell>
          <cell r="P1614">
            <v>0</v>
          </cell>
        </row>
        <row r="1615">
          <cell r="H1615" t="str">
            <v>Monoj Dutta-1375</v>
          </cell>
          <cell r="I1615" t="str">
            <v>Cr</v>
          </cell>
          <cell r="J1615">
            <v>3263</v>
          </cell>
          <cell r="K1615">
            <v>0</v>
          </cell>
          <cell r="L1615">
            <v>3263</v>
          </cell>
          <cell r="M1615">
            <v>13578</v>
          </cell>
          <cell r="N1615">
            <v>10315</v>
          </cell>
          <cell r="P1615">
            <v>0</v>
          </cell>
        </row>
        <row r="1616">
          <cell r="H1616" t="str">
            <v>Manoj Kumar Arora</v>
          </cell>
          <cell r="I1616" t="str">
            <v/>
          </cell>
          <cell r="J1616">
            <v>0</v>
          </cell>
          <cell r="K1616">
            <v>0</v>
          </cell>
          <cell r="L1616">
            <v>0</v>
          </cell>
          <cell r="M1616">
            <v>44000</v>
          </cell>
          <cell r="N1616">
            <v>17000</v>
          </cell>
          <cell r="O1616" t="str">
            <v>Dr</v>
          </cell>
          <cell r="P1616">
            <v>27000</v>
          </cell>
        </row>
        <row r="1617">
          <cell r="H1617" t="str">
            <v>Manish Sharma-1303</v>
          </cell>
          <cell r="I1617" t="str">
            <v/>
          </cell>
          <cell r="J1617">
            <v>0</v>
          </cell>
          <cell r="K1617">
            <v>0</v>
          </cell>
          <cell r="L1617">
            <v>0</v>
          </cell>
          <cell r="M1617">
            <v>3862</v>
          </cell>
          <cell r="N1617">
            <v>3862</v>
          </cell>
          <cell r="P1617">
            <v>0</v>
          </cell>
        </row>
        <row r="1618">
          <cell r="H1618" t="str">
            <v>Maheshwar Dwivedy-1053</v>
          </cell>
          <cell r="I1618" t="str">
            <v>Dr</v>
          </cell>
          <cell r="J1618">
            <v>5804</v>
          </cell>
          <cell r="K1618">
            <v>5804</v>
          </cell>
          <cell r="L1618">
            <v>0</v>
          </cell>
          <cell r="M1618">
            <v>0</v>
          </cell>
          <cell r="N1618">
            <v>9764</v>
          </cell>
          <cell r="O1618" t="str">
            <v>Cr</v>
          </cell>
          <cell r="P1618">
            <v>-3960</v>
          </cell>
        </row>
        <row r="1619">
          <cell r="H1619" t="str">
            <v>Kiran Khattar - 2123</v>
          </cell>
          <cell r="I1619" t="str">
            <v>Dr</v>
          </cell>
          <cell r="J1619">
            <v>255</v>
          </cell>
          <cell r="K1619">
            <v>255</v>
          </cell>
          <cell r="L1619">
            <v>0</v>
          </cell>
          <cell r="M1619">
            <v>46233</v>
          </cell>
          <cell r="N1619">
            <v>1488</v>
          </cell>
          <cell r="O1619" t="str">
            <v>Dr</v>
          </cell>
          <cell r="P1619">
            <v>45000</v>
          </cell>
        </row>
        <row r="1620">
          <cell r="H1620" t="str">
            <v>Khushboo Purohit</v>
          </cell>
          <cell r="I1620" t="str">
            <v>Dr</v>
          </cell>
          <cell r="J1620">
            <v>1133</v>
          </cell>
          <cell r="K1620">
            <v>1133</v>
          </cell>
          <cell r="L1620">
            <v>0</v>
          </cell>
          <cell r="M1620">
            <v>2885</v>
          </cell>
          <cell r="N1620">
            <v>4018</v>
          </cell>
          <cell r="P1620">
            <v>0</v>
          </cell>
        </row>
        <row r="1621">
          <cell r="H1621" t="str">
            <v>Jaskiran Arora-1089</v>
          </cell>
          <cell r="I1621" t="str">
            <v>Cr</v>
          </cell>
          <cell r="J1621">
            <v>6450</v>
          </cell>
          <cell r="K1621">
            <v>0</v>
          </cell>
          <cell r="L1621">
            <v>6450</v>
          </cell>
          <cell r="M1621">
            <v>43782</v>
          </cell>
          <cell r="N1621">
            <v>37332</v>
          </cell>
          <cell r="P1621">
            <v>0</v>
          </cell>
        </row>
        <row r="1622">
          <cell r="H1622" t="str">
            <v>Jagadeesh Nagadev Kanchadapu-1198</v>
          </cell>
          <cell r="I1622" t="str">
            <v>Cr</v>
          </cell>
          <cell r="J1622">
            <v>8169</v>
          </cell>
          <cell r="K1622">
            <v>0</v>
          </cell>
          <cell r="L1622">
            <v>8169</v>
          </cell>
          <cell r="M1622">
            <v>8169</v>
          </cell>
          <cell r="N1622">
            <v>0</v>
          </cell>
          <cell r="P1622">
            <v>0</v>
          </cell>
        </row>
        <row r="1623">
          <cell r="H1623" t="str">
            <v>Inderjeet Singh Basra-1190</v>
          </cell>
          <cell r="I1623" t="str">
            <v>Cr</v>
          </cell>
          <cell r="J1623">
            <v>660</v>
          </cell>
          <cell r="K1623">
            <v>0</v>
          </cell>
          <cell r="L1623">
            <v>660</v>
          </cell>
          <cell r="M1623">
            <v>660</v>
          </cell>
          <cell r="N1623">
            <v>0</v>
          </cell>
          <cell r="P1623">
            <v>0</v>
          </cell>
        </row>
        <row r="1624">
          <cell r="H1624" t="str">
            <v>Goldie Gabrani-1043</v>
          </cell>
          <cell r="I1624" t="str">
            <v/>
          </cell>
          <cell r="J1624">
            <v>0</v>
          </cell>
          <cell r="K1624">
            <v>0</v>
          </cell>
          <cell r="L1624">
            <v>0</v>
          </cell>
          <cell r="M1624">
            <v>1000</v>
          </cell>
          <cell r="N1624">
            <v>1000</v>
          </cell>
          <cell r="P1624">
            <v>0</v>
          </cell>
        </row>
        <row r="1625">
          <cell r="H1625" t="str">
            <v>Dr.akhlaq Husain -1219</v>
          </cell>
          <cell r="I1625" t="str">
            <v>Dr</v>
          </cell>
          <cell r="J1625">
            <v>4678</v>
          </cell>
          <cell r="K1625">
            <v>4678</v>
          </cell>
          <cell r="L1625">
            <v>0</v>
          </cell>
          <cell r="M1625">
            <v>96878</v>
          </cell>
          <cell r="N1625">
            <v>101556</v>
          </cell>
          <cell r="P1625">
            <v>0</v>
          </cell>
        </row>
        <row r="1626">
          <cell r="H1626" t="str">
            <v>Davinder Singh-1032</v>
          </cell>
          <cell r="I1626" t="str">
            <v>Cr</v>
          </cell>
          <cell r="J1626">
            <v>1412</v>
          </cell>
          <cell r="K1626">
            <v>0</v>
          </cell>
          <cell r="L1626">
            <v>1412</v>
          </cell>
          <cell r="M1626">
            <v>18057</v>
          </cell>
          <cell r="N1626">
            <v>16915</v>
          </cell>
          <cell r="O1626" t="str">
            <v>Cr</v>
          </cell>
          <cell r="P1626">
            <v>-270</v>
          </cell>
        </row>
        <row r="1627">
          <cell r="H1627" t="str">
            <v>Col. Mohit Bawa-1368</v>
          </cell>
          <cell r="I1627" t="str">
            <v>Cr</v>
          </cell>
          <cell r="J1627">
            <v>38636</v>
          </cell>
          <cell r="K1627">
            <v>0</v>
          </cell>
          <cell r="L1627">
            <v>38636</v>
          </cell>
          <cell r="M1627">
            <v>139970</v>
          </cell>
          <cell r="N1627">
            <v>101334</v>
          </cell>
          <cell r="P1627">
            <v>0</v>
          </cell>
        </row>
        <row r="1628">
          <cell r="H1628" t="str">
            <v>B.s Satyanarayana-1170</v>
          </cell>
          <cell r="I1628" t="str">
            <v>Cr</v>
          </cell>
          <cell r="J1628">
            <v>3043</v>
          </cell>
          <cell r="K1628">
            <v>0</v>
          </cell>
          <cell r="L1628">
            <v>3043</v>
          </cell>
          <cell r="M1628">
            <v>3043</v>
          </cell>
          <cell r="N1628">
            <v>0</v>
          </cell>
          <cell r="P1628">
            <v>0</v>
          </cell>
        </row>
        <row r="1629">
          <cell r="H1629" t="str">
            <v>Brij Bihari Dubey-1248</v>
          </cell>
          <cell r="I1629" t="str">
            <v>Dr</v>
          </cell>
          <cell r="J1629">
            <v>2697</v>
          </cell>
          <cell r="K1629">
            <v>2697</v>
          </cell>
          <cell r="L1629">
            <v>0</v>
          </cell>
          <cell r="M1629">
            <v>0</v>
          </cell>
          <cell r="N1629">
            <v>2697</v>
          </cell>
          <cell r="P1629">
            <v>0</v>
          </cell>
        </row>
        <row r="1630">
          <cell r="H1630" t="str">
            <v>Binu Zacheriah-2046</v>
          </cell>
          <cell r="I1630" t="str">
            <v/>
          </cell>
          <cell r="J1630">
            <v>0</v>
          </cell>
          <cell r="K1630">
            <v>0</v>
          </cell>
          <cell r="L1630">
            <v>0</v>
          </cell>
          <cell r="M1630">
            <v>57297</v>
          </cell>
          <cell r="N1630">
            <v>57297</v>
          </cell>
          <cell r="P1630">
            <v>0</v>
          </cell>
        </row>
        <row r="1631">
          <cell r="H1631" t="str">
            <v>Binda Puri-2037</v>
          </cell>
          <cell r="I1631" t="str">
            <v>Cr</v>
          </cell>
          <cell r="J1631">
            <v>985</v>
          </cell>
          <cell r="K1631">
            <v>0</v>
          </cell>
          <cell r="L1631">
            <v>985</v>
          </cell>
          <cell r="M1631">
            <v>985</v>
          </cell>
          <cell r="N1631">
            <v>0</v>
          </cell>
          <cell r="P1631">
            <v>0</v>
          </cell>
        </row>
        <row r="1632">
          <cell r="H1632" t="str">
            <v>Ashok Kumar-1133</v>
          </cell>
          <cell r="I1632" t="str">
            <v/>
          </cell>
          <cell r="J1632">
            <v>0</v>
          </cell>
          <cell r="K1632">
            <v>0</v>
          </cell>
          <cell r="L1632">
            <v>0</v>
          </cell>
          <cell r="M1632">
            <v>135740</v>
          </cell>
          <cell r="N1632">
            <v>131941</v>
          </cell>
          <cell r="O1632" t="str">
            <v>Dr</v>
          </cell>
          <cell r="P1632">
            <v>3799</v>
          </cell>
        </row>
        <row r="1633">
          <cell r="H1633" t="str">
            <v>Arijit Maitra-1372</v>
          </cell>
          <cell r="I1633" t="str">
            <v/>
          </cell>
          <cell r="J1633">
            <v>0</v>
          </cell>
          <cell r="K1633">
            <v>0</v>
          </cell>
          <cell r="L1633">
            <v>0</v>
          </cell>
          <cell r="M1633">
            <v>18000</v>
          </cell>
          <cell r="N1633">
            <v>0</v>
          </cell>
          <cell r="O1633" t="str">
            <v>Dr</v>
          </cell>
          <cell r="P1633">
            <v>18000</v>
          </cell>
        </row>
        <row r="1634">
          <cell r="H1634" t="str">
            <v>Anuradha Mandal-2008</v>
          </cell>
          <cell r="I1634" t="str">
            <v>Cr</v>
          </cell>
          <cell r="J1634">
            <v>16353</v>
          </cell>
          <cell r="K1634">
            <v>0</v>
          </cell>
          <cell r="L1634">
            <v>16353</v>
          </cell>
          <cell r="M1634">
            <v>26353</v>
          </cell>
          <cell r="N1634">
            <v>16944</v>
          </cell>
          <cell r="O1634" t="str">
            <v>Cr</v>
          </cell>
          <cell r="P1634">
            <v>-6944</v>
          </cell>
        </row>
        <row r="1635">
          <cell r="H1635" t="str">
            <v>Ankur Panchal-2045</v>
          </cell>
          <cell r="I1635" t="str">
            <v>Dr</v>
          </cell>
          <cell r="J1635">
            <v>16566</v>
          </cell>
          <cell r="K1635">
            <v>16566</v>
          </cell>
          <cell r="L1635">
            <v>0</v>
          </cell>
          <cell r="M1635">
            <v>196945</v>
          </cell>
          <cell r="N1635">
            <v>194772</v>
          </cell>
          <cell r="O1635" t="str">
            <v>Dr</v>
          </cell>
          <cell r="P1635">
            <v>18739</v>
          </cell>
        </row>
        <row r="1636">
          <cell r="H1636" t="str">
            <v>Amit Kumar Upadhyay-1300</v>
          </cell>
          <cell r="I1636" t="str">
            <v>Cr</v>
          </cell>
          <cell r="J1636">
            <v>745</v>
          </cell>
          <cell r="K1636">
            <v>0</v>
          </cell>
          <cell r="L1636">
            <v>745</v>
          </cell>
          <cell r="M1636">
            <v>955</v>
          </cell>
          <cell r="N1636">
            <v>210</v>
          </cell>
          <cell r="P1636">
            <v>0</v>
          </cell>
        </row>
        <row r="1637">
          <cell r="H1637" t="str">
            <v>Ajay Kumar Sood-1350</v>
          </cell>
          <cell r="I1637" t="str">
            <v/>
          </cell>
          <cell r="J1637">
            <v>0</v>
          </cell>
          <cell r="K1637">
            <v>0</v>
          </cell>
          <cell r="L1637">
            <v>0</v>
          </cell>
          <cell r="M1637">
            <v>39900</v>
          </cell>
          <cell r="N1637">
            <v>39900</v>
          </cell>
          <cell r="P1637">
            <v>0</v>
          </cell>
        </row>
        <row r="1638">
          <cell r="H1638" t="str">
            <v>Adnan Hussain -1235</v>
          </cell>
          <cell r="I1638" t="str">
            <v/>
          </cell>
          <cell r="J1638">
            <v>0</v>
          </cell>
          <cell r="K1638">
            <v>0</v>
          </cell>
          <cell r="L1638">
            <v>0</v>
          </cell>
          <cell r="M1638">
            <v>4956</v>
          </cell>
          <cell r="N1638">
            <v>4956</v>
          </cell>
          <cell r="P1638">
            <v>0</v>
          </cell>
        </row>
        <row r="1639">
          <cell r="H1639" t="str">
            <v>Abhimanyu Singh Rana-1396</v>
          </cell>
          <cell r="I1639" t="str">
            <v/>
          </cell>
          <cell r="J1639">
            <v>0</v>
          </cell>
          <cell r="K1639">
            <v>0</v>
          </cell>
          <cell r="L1639">
            <v>0</v>
          </cell>
          <cell r="M1639">
            <v>31850</v>
          </cell>
          <cell r="N1639">
            <v>31850</v>
          </cell>
          <cell r="P1639">
            <v>0</v>
          </cell>
        </row>
        <row r="1640">
          <cell r="H1640" t="str">
            <v>Igst Input Credit 28%</v>
          </cell>
          <cell r="I1640" t="str">
            <v/>
          </cell>
          <cell r="J1640">
            <v>0</v>
          </cell>
          <cell r="K1640">
            <v>0</v>
          </cell>
          <cell r="L1640">
            <v>0</v>
          </cell>
          <cell r="M1640">
            <v>2187.5</v>
          </cell>
          <cell r="N1640">
            <v>2187.5</v>
          </cell>
          <cell r="P1640">
            <v>0</v>
          </cell>
        </row>
        <row r="1641">
          <cell r="H1641" t="str">
            <v>Sgst @ 9% Input Credit</v>
          </cell>
          <cell r="I1641" t="str">
            <v>Dr</v>
          </cell>
          <cell r="J1641">
            <v>92101.5</v>
          </cell>
          <cell r="K1641">
            <v>92101.5</v>
          </cell>
          <cell r="L1641">
            <v>0</v>
          </cell>
          <cell r="M1641">
            <v>298978</v>
          </cell>
          <cell r="N1641">
            <v>234688</v>
          </cell>
          <cell r="O1641" t="str">
            <v>Dr</v>
          </cell>
          <cell r="P1641">
            <v>156391.5</v>
          </cell>
        </row>
        <row r="1642">
          <cell r="H1642" t="str">
            <v>Igst Rcm 18% Input</v>
          </cell>
          <cell r="I1642" t="str">
            <v>Dr</v>
          </cell>
          <cell r="J1642">
            <v>56354</v>
          </cell>
          <cell r="K1642">
            <v>56354</v>
          </cell>
          <cell r="L1642">
            <v>0</v>
          </cell>
          <cell r="M1642">
            <v>14985</v>
          </cell>
          <cell r="N1642">
            <v>14985</v>
          </cell>
          <cell r="O1642" t="str">
            <v>Dr</v>
          </cell>
          <cell r="P1642">
            <v>56354</v>
          </cell>
        </row>
        <row r="1643">
          <cell r="H1643" t="str">
            <v>Igst Input Credit 18%</v>
          </cell>
          <cell r="I1643" t="str">
            <v>Dr</v>
          </cell>
          <cell r="J1643">
            <v>41288</v>
          </cell>
          <cell r="K1643">
            <v>41288</v>
          </cell>
          <cell r="L1643">
            <v>0</v>
          </cell>
          <cell r="M1643">
            <v>333026</v>
          </cell>
          <cell r="N1643">
            <v>367691</v>
          </cell>
          <cell r="O1643" t="str">
            <v>Dr</v>
          </cell>
          <cell r="P1643">
            <v>6623</v>
          </cell>
        </row>
        <row r="1644">
          <cell r="H1644" t="str">
            <v>Cgst @ 9% Input Credit</v>
          </cell>
          <cell r="I1644" t="str">
            <v>Dr</v>
          </cell>
          <cell r="J1644">
            <v>92101.5</v>
          </cell>
          <cell r="K1644">
            <v>92101.5</v>
          </cell>
          <cell r="L1644">
            <v>0</v>
          </cell>
          <cell r="M1644">
            <v>298978</v>
          </cell>
          <cell r="N1644">
            <v>328608</v>
          </cell>
          <cell r="O1644" t="str">
            <v>Dr</v>
          </cell>
          <cell r="P1644">
            <v>62471.5</v>
          </cell>
        </row>
        <row r="1645">
          <cell r="H1645" t="str">
            <v>Shruti-5002</v>
          </cell>
          <cell r="I1645" t="str">
            <v/>
          </cell>
          <cell r="J1645">
            <v>0</v>
          </cell>
          <cell r="K1645">
            <v>0</v>
          </cell>
          <cell r="L1645">
            <v>0</v>
          </cell>
          <cell r="M1645">
            <v>2610</v>
          </cell>
          <cell r="N1645">
            <v>2610</v>
          </cell>
          <cell r="P1645">
            <v>0</v>
          </cell>
        </row>
        <row r="1646">
          <cell r="H1646" t="str">
            <v>Harish Chandra-1480</v>
          </cell>
          <cell r="I1646" t="str">
            <v/>
          </cell>
          <cell r="J1646">
            <v>0</v>
          </cell>
          <cell r="K1646">
            <v>0</v>
          </cell>
          <cell r="L1646">
            <v>0</v>
          </cell>
          <cell r="M1646">
            <v>32819</v>
          </cell>
          <cell r="N1646">
            <v>31609</v>
          </cell>
          <cell r="O1646" t="str">
            <v>Dr</v>
          </cell>
          <cell r="P1646">
            <v>1210</v>
          </cell>
        </row>
        <row r="1647">
          <cell r="H1647" t="str">
            <v>Devanjali Relan</v>
          </cell>
          <cell r="I1647" t="str">
            <v/>
          </cell>
          <cell r="J1647">
            <v>0</v>
          </cell>
          <cell r="K1647">
            <v>0</v>
          </cell>
          <cell r="L1647">
            <v>0</v>
          </cell>
          <cell r="M1647">
            <v>6225</v>
          </cell>
          <cell r="N1647">
            <v>6225</v>
          </cell>
          <cell r="P1647">
            <v>0</v>
          </cell>
        </row>
        <row r="1648">
          <cell r="H1648" t="str">
            <v>Yogender Singh-staff</v>
          </cell>
          <cell r="I1648" t="str">
            <v>Cr</v>
          </cell>
          <cell r="J1648">
            <v>1348</v>
          </cell>
          <cell r="K1648">
            <v>0</v>
          </cell>
          <cell r="L1648">
            <v>1348</v>
          </cell>
          <cell r="M1648">
            <v>6348</v>
          </cell>
          <cell r="N1648">
            <v>5000</v>
          </cell>
          <cell r="P1648">
            <v>0</v>
          </cell>
        </row>
        <row r="1649">
          <cell r="H1649" t="str">
            <v>Imprest -st.dean Dpt</v>
          </cell>
          <cell r="I1649" t="str">
            <v>Dr</v>
          </cell>
          <cell r="J1649">
            <v>10779</v>
          </cell>
          <cell r="K1649">
            <v>10779</v>
          </cell>
          <cell r="L1649">
            <v>0</v>
          </cell>
          <cell r="M1649">
            <v>26885</v>
          </cell>
          <cell r="N1649">
            <v>25715</v>
          </cell>
          <cell r="O1649" t="str">
            <v>Dr</v>
          </cell>
          <cell r="P1649">
            <v>11949</v>
          </cell>
        </row>
        <row r="1650">
          <cell r="H1650" t="str">
            <v>Imprest -purchase</v>
          </cell>
          <cell r="I1650" t="str">
            <v>Dr</v>
          </cell>
          <cell r="J1650">
            <v>19019</v>
          </cell>
          <cell r="K1650">
            <v>19019</v>
          </cell>
          <cell r="L1650">
            <v>0</v>
          </cell>
          <cell r="M1650">
            <v>21666</v>
          </cell>
          <cell r="N1650">
            <v>35835</v>
          </cell>
          <cell r="O1650" t="str">
            <v>Dr</v>
          </cell>
          <cell r="P1650">
            <v>4850</v>
          </cell>
        </row>
        <row r="1651">
          <cell r="H1651" t="str">
            <v>Imprest -finance</v>
          </cell>
          <cell r="I1651" t="str">
            <v>Dr</v>
          </cell>
          <cell r="J1651">
            <v>52078.11</v>
          </cell>
          <cell r="K1651">
            <v>52078.11</v>
          </cell>
          <cell r="L1651">
            <v>0</v>
          </cell>
          <cell r="M1651">
            <v>0</v>
          </cell>
          <cell r="N1651">
            <v>0</v>
          </cell>
          <cell r="O1651" t="str">
            <v>Dr</v>
          </cell>
          <cell r="P1651">
            <v>52078.11</v>
          </cell>
        </row>
        <row r="1652">
          <cell r="H1652" t="str">
            <v>Imprest - Admin</v>
          </cell>
          <cell r="I1652" t="str">
            <v>Cr</v>
          </cell>
          <cell r="J1652">
            <v>240</v>
          </cell>
          <cell r="K1652">
            <v>0</v>
          </cell>
          <cell r="L1652">
            <v>240</v>
          </cell>
          <cell r="M1652">
            <v>146234</v>
          </cell>
          <cell r="N1652">
            <v>135723</v>
          </cell>
          <cell r="O1652" t="str">
            <v>Dr</v>
          </cell>
          <cell r="P1652">
            <v>10271</v>
          </cell>
        </row>
        <row r="1653">
          <cell r="H1653" t="str">
            <v>Cwip- Erp</v>
          </cell>
          <cell r="I1653" t="str">
            <v>Dr</v>
          </cell>
          <cell r="J1653">
            <v>5570680</v>
          </cell>
          <cell r="K1653">
            <v>5570680</v>
          </cell>
          <cell r="L1653">
            <v>0</v>
          </cell>
          <cell r="M1653">
            <v>0</v>
          </cell>
          <cell r="N1653">
            <v>5570680</v>
          </cell>
          <cell r="O1653" t="str">
            <v>Dr</v>
          </cell>
          <cell r="P1653">
            <v>0</v>
          </cell>
        </row>
        <row r="1654">
          <cell r="H1654" t="str">
            <v>Erp Software</v>
          </cell>
          <cell r="I1654" t="str">
            <v>Dr</v>
          </cell>
          <cell r="J1654">
            <v>0</v>
          </cell>
          <cell r="K1654">
            <v>0</v>
          </cell>
          <cell r="L1654">
            <v>0</v>
          </cell>
          <cell r="M1654">
            <v>5570680</v>
          </cell>
          <cell r="N1654">
            <v>0</v>
          </cell>
          <cell r="O1654" t="str">
            <v>Dr</v>
          </cell>
          <cell r="P1654">
            <v>5570680</v>
          </cell>
        </row>
        <row r="1655">
          <cell r="H1655" t="str">
            <v>Stp - Civil Work</v>
          </cell>
          <cell r="I1655" t="str">
            <v>Dr</v>
          </cell>
          <cell r="J1655">
            <v>14353343</v>
          </cell>
          <cell r="K1655">
            <v>14353343</v>
          </cell>
          <cell r="L1655">
            <v>0</v>
          </cell>
          <cell r="M1655">
            <v>0</v>
          </cell>
          <cell r="N1655">
            <v>0</v>
          </cell>
          <cell r="O1655" t="str">
            <v>Dr</v>
          </cell>
          <cell r="P1655">
            <v>14353343</v>
          </cell>
        </row>
        <row r="1656">
          <cell r="H1656" t="str">
            <v>Musical Instrumnet</v>
          </cell>
          <cell r="I1656" t="str">
            <v>Dr</v>
          </cell>
          <cell r="J1656">
            <v>196500</v>
          </cell>
          <cell r="K1656">
            <v>196500</v>
          </cell>
          <cell r="L1656">
            <v>0</v>
          </cell>
          <cell r="M1656">
            <v>0</v>
          </cell>
          <cell r="N1656">
            <v>0</v>
          </cell>
          <cell r="O1656" t="str">
            <v>Dr</v>
          </cell>
          <cell r="P1656">
            <v>196500</v>
          </cell>
        </row>
        <row r="1657">
          <cell r="H1657" t="str">
            <v>Horticulture Tools</v>
          </cell>
          <cell r="I1657" t="str">
            <v>Dr</v>
          </cell>
          <cell r="J1657">
            <v>197296</v>
          </cell>
          <cell r="K1657">
            <v>197296</v>
          </cell>
          <cell r="L1657">
            <v>0</v>
          </cell>
          <cell r="M1657">
            <v>0</v>
          </cell>
          <cell r="N1657">
            <v>0</v>
          </cell>
          <cell r="O1657" t="str">
            <v>Dr</v>
          </cell>
          <cell r="P1657">
            <v>197296</v>
          </cell>
        </row>
        <row r="1658">
          <cell r="H1658" t="str">
            <v>Hero Gold Bicycle(10)</v>
          </cell>
          <cell r="I1658" t="str">
            <v>Dr</v>
          </cell>
          <cell r="J1658">
            <v>32500</v>
          </cell>
          <cell r="K1658">
            <v>32500</v>
          </cell>
          <cell r="L1658">
            <v>0</v>
          </cell>
          <cell r="M1658">
            <v>0</v>
          </cell>
          <cell r="N1658">
            <v>0</v>
          </cell>
          <cell r="O1658" t="str">
            <v>Dr</v>
          </cell>
          <cell r="P1658">
            <v>32500</v>
          </cell>
        </row>
        <row r="1659">
          <cell r="H1659" t="str">
            <v>Gateway - Civil Work</v>
          </cell>
          <cell r="I1659" t="str">
            <v>Dr</v>
          </cell>
          <cell r="J1659">
            <v>1959429</v>
          </cell>
          <cell r="K1659">
            <v>1959429</v>
          </cell>
          <cell r="L1659">
            <v>0</v>
          </cell>
          <cell r="M1659">
            <v>0</v>
          </cell>
          <cell r="N1659">
            <v>0</v>
          </cell>
          <cell r="O1659" t="str">
            <v>Dr</v>
          </cell>
          <cell r="P1659">
            <v>1959429</v>
          </cell>
        </row>
        <row r="1660">
          <cell r="H1660" t="str">
            <v>Accumulated Dep. Account</v>
          </cell>
          <cell r="I1660" t="str">
            <v>Cr</v>
          </cell>
          <cell r="J1660">
            <v>560059162</v>
          </cell>
          <cell r="K1660">
            <v>0</v>
          </cell>
          <cell r="L1660">
            <v>560059162</v>
          </cell>
          <cell r="M1660">
            <v>89504964</v>
          </cell>
          <cell r="N1660">
            <v>168470139</v>
          </cell>
          <cell r="O1660" t="str">
            <v>Cr</v>
          </cell>
          <cell r="P1660">
            <v>-639024337</v>
          </cell>
        </row>
        <row r="1661">
          <cell r="H1661" t="str">
            <v>Wheel Chair Foldable</v>
          </cell>
          <cell r="I1661" t="str">
            <v>Dr</v>
          </cell>
          <cell r="J1661">
            <v>6750</v>
          </cell>
          <cell r="K1661">
            <v>6750</v>
          </cell>
          <cell r="L1661">
            <v>0</v>
          </cell>
          <cell r="M1661">
            <v>0</v>
          </cell>
          <cell r="N1661">
            <v>0</v>
          </cell>
          <cell r="O1661" t="str">
            <v>Dr</v>
          </cell>
          <cell r="P1661">
            <v>6750</v>
          </cell>
        </row>
        <row r="1662">
          <cell r="H1662" t="str">
            <v>Tt Table</v>
          </cell>
          <cell r="I1662" t="str">
            <v>Dr</v>
          </cell>
          <cell r="J1662">
            <v>13875</v>
          </cell>
          <cell r="K1662">
            <v>13875</v>
          </cell>
          <cell r="L1662">
            <v>0</v>
          </cell>
          <cell r="M1662">
            <v>0</v>
          </cell>
          <cell r="N1662">
            <v>0</v>
          </cell>
          <cell r="O1662" t="str">
            <v>Dr</v>
          </cell>
          <cell r="P1662">
            <v>13875</v>
          </cell>
        </row>
        <row r="1663">
          <cell r="H1663" t="str">
            <v>Student Almirah</v>
          </cell>
          <cell r="I1663" t="str">
            <v>Dr</v>
          </cell>
          <cell r="J1663">
            <v>4677036</v>
          </cell>
          <cell r="K1663">
            <v>4677036</v>
          </cell>
          <cell r="L1663">
            <v>0</v>
          </cell>
          <cell r="M1663">
            <v>0</v>
          </cell>
          <cell r="N1663">
            <v>0</v>
          </cell>
          <cell r="O1663" t="str">
            <v>Dr</v>
          </cell>
          <cell r="P1663">
            <v>4677036</v>
          </cell>
        </row>
        <row r="1664">
          <cell r="H1664" t="str">
            <v>Sanitary &amp; Kitchen Fixtures</v>
          </cell>
          <cell r="I1664" t="str">
            <v>Dr</v>
          </cell>
          <cell r="J1664">
            <v>10313437</v>
          </cell>
          <cell r="K1664">
            <v>10313437</v>
          </cell>
          <cell r="L1664">
            <v>0</v>
          </cell>
          <cell r="M1664">
            <v>0</v>
          </cell>
          <cell r="N1664">
            <v>0</v>
          </cell>
          <cell r="O1664" t="str">
            <v>Dr</v>
          </cell>
          <cell r="P1664">
            <v>10313437</v>
          </cell>
        </row>
        <row r="1665">
          <cell r="H1665" t="str">
            <v>Refrigrator</v>
          </cell>
          <cell r="I1665" t="str">
            <v>Dr</v>
          </cell>
          <cell r="J1665">
            <v>268200</v>
          </cell>
          <cell r="K1665">
            <v>268200</v>
          </cell>
          <cell r="L1665">
            <v>0</v>
          </cell>
          <cell r="M1665">
            <v>0</v>
          </cell>
          <cell r="N1665">
            <v>0</v>
          </cell>
          <cell r="O1665" t="str">
            <v>Dr</v>
          </cell>
          <cell r="P1665">
            <v>268200</v>
          </cell>
        </row>
        <row r="1666">
          <cell r="H1666" t="str">
            <v>Polyster Coated Magnetic Board</v>
          </cell>
          <cell r="I1666" t="str">
            <v>Dr</v>
          </cell>
          <cell r="J1666">
            <v>285828</v>
          </cell>
          <cell r="K1666">
            <v>285828</v>
          </cell>
          <cell r="L1666">
            <v>0</v>
          </cell>
          <cell r="M1666">
            <v>0</v>
          </cell>
          <cell r="N1666">
            <v>0</v>
          </cell>
          <cell r="O1666" t="str">
            <v>Dr</v>
          </cell>
          <cell r="P1666">
            <v>285828</v>
          </cell>
        </row>
        <row r="1667">
          <cell r="H1667" t="str">
            <v>Motorised Gate</v>
          </cell>
          <cell r="I1667" t="str">
            <v>Dr</v>
          </cell>
          <cell r="J1667">
            <v>105875</v>
          </cell>
          <cell r="K1667">
            <v>105875</v>
          </cell>
          <cell r="L1667">
            <v>0</v>
          </cell>
          <cell r="M1667">
            <v>0</v>
          </cell>
          <cell r="N1667">
            <v>0</v>
          </cell>
          <cell r="O1667" t="str">
            <v>Dr</v>
          </cell>
          <cell r="P1667">
            <v>105875</v>
          </cell>
        </row>
        <row r="1668">
          <cell r="H1668" t="str">
            <v>Electric Fixtures</v>
          </cell>
          <cell r="I1668" t="str">
            <v>Dr</v>
          </cell>
          <cell r="J1668">
            <v>44619534</v>
          </cell>
          <cell r="K1668">
            <v>44619534</v>
          </cell>
          <cell r="L1668">
            <v>0</v>
          </cell>
          <cell r="M1668">
            <v>0</v>
          </cell>
          <cell r="N1668">
            <v>0</v>
          </cell>
          <cell r="O1668" t="str">
            <v>Dr</v>
          </cell>
          <cell r="P1668">
            <v>44619534</v>
          </cell>
        </row>
        <row r="1669">
          <cell r="H1669" t="str">
            <v>Dining Table Cum Chair</v>
          </cell>
          <cell r="I1669" t="str">
            <v>Dr</v>
          </cell>
          <cell r="J1669">
            <v>1334750</v>
          </cell>
          <cell r="K1669">
            <v>1334750</v>
          </cell>
          <cell r="L1669">
            <v>0</v>
          </cell>
          <cell r="M1669">
            <v>0</v>
          </cell>
          <cell r="N1669">
            <v>0</v>
          </cell>
          <cell r="O1669" t="str">
            <v>Dr</v>
          </cell>
          <cell r="P1669">
            <v>1334750</v>
          </cell>
        </row>
        <row r="1670">
          <cell r="H1670" t="str">
            <v>Furniture &amp; Fixture</v>
          </cell>
          <cell r="I1670" t="str">
            <v>Dr</v>
          </cell>
          <cell r="J1670">
            <v>95725869.5</v>
          </cell>
          <cell r="K1670">
            <v>95725869.5</v>
          </cell>
          <cell r="L1670">
            <v>0</v>
          </cell>
          <cell r="M1670">
            <v>1541877</v>
          </cell>
          <cell r="N1670">
            <v>2360</v>
          </cell>
          <cell r="O1670" t="str">
            <v>Dr</v>
          </cell>
          <cell r="P1670">
            <v>97265386.5</v>
          </cell>
        </row>
        <row r="1671">
          <cell r="H1671" t="str">
            <v>Lab Equipment # 218</v>
          </cell>
          <cell r="I1671" t="str">
            <v>Dr</v>
          </cell>
          <cell r="J1671">
            <v>19140053</v>
          </cell>
          <cell r="K1671">
            <v>19140053</v>
          </cell>
          <cell r="L1671">
            <v>0</v>
          </cell>
          <cell r="M1671">
            <v>0</v>
          </cell>
          <cell r="N1671">
            <v>0</v>
          </cell>
          <cell r="O1671" t="str">
            <v>Dr</v>
          </cell>
          <cell r="P1671">
            <v>19140053</v>
          </cell>
        </row>
        <row r="1672">
          <cell r="H1672" t="str">
            <v>It &amp; Computer Software#213 (20)</v>
          </cell>
          <cell r="I1672" t="str">
            <v>Dr</v>
          </cell>
          <cell r="J1672">
            <v>3302031</v>
          </cell>
          <cell r="K1672">
            <v>3302031</v>
          </cell>
          <cell r="L1672">
            <v>0</v>
          </cell>
          <cell r="M1672">
            <v>0</v>
          </cell>
          <cell r="N1672">
            <v>0</v>
          </cell>
          <cell r="O1672" t="str">
            <v>Dr</v>
          </cell>
          <cell r="P1672">
            <v>3302031</v>
          </cell>
        </row>
        <row r="1673">
          <cell r="H1673" t="str">
            <v>It &amp; Computer Software</v>
          </cell>
          <cell r="I1673" t="str">
            <v>Dr</v>
          </cell>
          <cell r="J1673">
            <v>13128000</v>
          </cell>
          <cell r="K1673">
            <v>13128000</v>
          </cell>
          <cell r="L1673">
            <v>0</v>
          </cell>
          <cell r="M1673">
            <v>0</v>
          </cell>
          <cell r="N1673">
            <v>0</v>
          </cell>
          <cell r="O1673" t="str">
            <v>Dr</v>
          </cell>
          <cell r="P1673">
            <v>13128000</v>
          </cell>
        </row>
        <row r="1674">
          <cell r="H1674" t="str">
            <v>Library Books #002</v>
          </cell>
          <cell r="I1674" t="str">
            <v>Dr</v>
          </cell>
          <cell r="J1674">
            <v>1445845</v>
          </cell>
          <cell r="K1674">
            <v>1445845</v>
          </cell>
          <cell r="L1674">
            <v>0</v>
          </cell>
          <cell r="M1674">
            <v>48435</v>
          </cell>
          <cell r="N1674">
            <v>0</v>
          </cell>
          <cell r="O1674" t="str">
            <v>Dr</v>
          </cell>
          <cell r="P1674">
            <v>1494280</v>
          </cell>
        </row>
        <row r="1675">
          <cell r="H1675" t="str">
            <v>Library Books</v>
          </cell>
          <cell r="I1675" t="str">
            <v>Dr</v>
          </cell>
          <cell r="J1675">
            <v>4834228.58</v>
          </cell>
          <cell r="K1675">
            <v>4834228.58</v>
          </cell>
          <cell r="L1675">
            <v>0</v>
          </cell>
          <cell r="M1675">
            <v>143997</v>
          </cell>
          <cell r="N1675">
            <v>0</v>
          </cell>
          <cell r="O1675" t="str">
            <v>Dr</v>
          </cell>
          <cell r="P1675">
            <v>4978225.58</v>
          </cell>
        </row>
        <row r="1676">
          <cell r="H1676" t="str">
            <v>Building</v>
          </cell>
          <cell r="I1676" t="str">
            <v>Dr</v>
          </cell>
          <cell r="J1676">
            <v>16074017</v>
          </cell>
          <cell r="K1676">
            <v>16074017</v>
          </cell>
          <cell r="L1676">
            <v>0</v>
          </cell>
          <cell r="M1676">
            <v>754056</v>
          </cell>
          <cell r="N1676">
            <v>0</v>
          </cell>
          <cell r="O1676" t="str">
            <v>Dr</v>
          </cell>
          <cell r="P1676">
            <v>16828073</v>
          </cell>
        </row>
        <row r="1677">
          <cell r="H1677" t="str">
            <v>Wifi Installation With Std Accessories</v>
          </cell>
          <cell r="I1677" t="str">
            <v>Dr</v>
          </cell>
          <cell r="J1677">
            <v>0</v>
          </cell>
          <cell r="K1677">
            <v>0</v>
          </cell>
          <cell r="L1677">
            <v>0</v>
          </cell>
          <cell r="M1677">
            <v>628334</v>
          </cell>
          <cell r="N1677">
            <v>0</v>
          </cell>
          <cell r="O1677" t="str">
            <v>Dr</v>
          </cell>
          <cell r="P1677">
            <v>628334</v>
          </cell>
        </row>
        <row r="1678">
          <cell r="H1678" t="str">
            <v>Tft 18.5" Hpv193 (g9w86aa)</v>
          </cell>
          <cell r="I1678" t="str">
            <v>Dr</v>
          </cell>
          <cell r="J1678">
            <v>378000</v>
          </cell>
          <cell r="K1678">
            <v>378000</v>
          </cell>
          <cell r="L1678">
            <v>0</v>
          </cell>
          <cell r="M1678">
            <v>0</v>
          </cell>
          <cell r="N1678">
            <v>0</v>
          </cell>
          <cell r="O1678" t="str">
            <v>Dr</v>
          </cell>
          <cell r="P1678">
            <v>378000</v>
          </cell>
        </row>
        <row r="1679">
          <cell r="H1679" t="str">
            <v>Storage - It</v>
          </cell>
          <cell r="I1679" t="str">
            <v>Dr</v>
          </cell>
          <cell r="J1679">
            <v>586530</v>
          </cell>
          <cell r="K1679">
            <v>586530</v>
          </cell>
          <cell r="L1679">
            <v>0</v>
          </cell>
          <cell r="M1679">
            <v>0</v>
          </cell>
          <cell r="N1679">
            <v>0</v>
          </cell>
          <cell r="O1679" t="str">
            <v>Dr</v>
          </cell>
          <cell r="P1679">
            <v>586530</v>
          </cell>
        </row>
        <row r="1680">
          <cell r="H1680" t="str">
            <v>Server</v>
          </cell>
          <cell r="I1680" t="str">
            <v>Dr</v>
          </cell>
          <cell r="J1680">
            <v>2413050</v>
          </cell>
          <cell r="K1680">
            <v>2413050</v>
          </cell>
          <cell r="L1680">
            <v>0</v>
          </cell>
          <cell r="M1680">
            <v>1550820</v>
          </cell>
          <cell r="N1680">
            <v>0</v>
          </cell>
          <cell r="O1680" t="str">
            <v>Dr</v>
          </cell>
          <cell r="P1680">
            <v>3963870</v>
          </cell>
        </row>
        <row r="1681">
          <cell r="H1681" t="str">
            <v>Scanner Epson Ds 1630</v>
          </cell>
          <cell r="I1681" t="str">
            <v>Dr</v>
          </cell>
          <cell r="J1681">
            <v>18780</v>
          </cell>
          <cell r="K1681">
            <v>18780</v>
          </cell>
          <cell r="L1681">
            <v>0</v>
          </cell>
          <cell r="M1681">
            <v>0</v>
          </cell>
          <cell r="N1681">
            <v>0</v>
          </cell>
          <cell r="O1681" t="str">
            <v>Dr</v>
          </cell>
          <cell r="P1681">
            <v>18780</v>
          </cell>
        </row>
        <row r="1682">
          <cell r="H1682" t="str">
            <v>Printer Hp 1136 Mfd</v>
          </cell>
          <cell r="I1682" t="str">
            <v>Dr</v>
          </cell>
          <cell r="J1682">
            <v>10500</v>
          </cell>
          <cell r="K1682">
            <v>10500</v>
          </cell>
          <cell r="L1682">
            <v>0</v>
          </cell>
          <cell r="M1682">
            <v>0</v>
          </cell>
          <cell r="N1682">
            <v>0</v>
          </cell>
          <cell r="O1682" t="str">
            <v>Dr</v>
          </cell>
          <cell r="P1682">
            <v>10500</v>
          </cell>
        </row>
        <row r="1683">
          <cell r="H1683" t="str">
            <v>Printer Deskjet Hp 2645</v>
          </cell>
          <cell r="I1683" t="str">
            <v>Dr</v>
          </cell>
          <cell r="J1683">
            <v>44134</v>
          </cell>
          <cell r="K1683">
            <v>44134</v>
          </cell>
          <cell r="L1683">
            <v>0</v>
          </cell>
          <cell r="M1683">
            <v>0</v>
          </cell>
          <cell r="N1683">
            <v>0</v>
          </cell>
          <cell r="O1683" t="str">
            <v>Dr</v>
          </cell>
          <cell r="P1683">
            <v>44134</v>
          </cell>
        </row>
        <row r="1684">
          <cell r="H1684" t="str">
            <v>Old Computer Sets</v>
          </cell>
          <cell r="I1684" t="str">
            <v>Dr</v>
          </cell>
          <cell r="J1684">
            <v>22700</v>
          </cell>
          <cell r="K1684">
            <v>22700</v>
          </cell>
          <cell r="L1684">
            <v>0</v>
          </cell>
          <cell r="M1684">
            <v>0</v>
          </cell>
          <cell r="N1684">
            <v>0</v>
          </cell>
          <cell r="O1684" t="str">
            <v>Dr</v>
          </cell>
          <cell r="P1684">
            <v>22700</v>
          </cell>
        </row>
        <row r="1685">
          <cell r="H1685" t="str">
            <v>Lenevo Desktop Core 847</v>
          </cell>
          <cell r="I1685" t="str">
            <v>Dr</v>
          </cell>
          <cell r="J1685">
            <v>43890</v>
          </cell>
          <cell r="K1685">
            <v>43890</v>
          </cell>
          <cell r="L1685">
            <v>0</v>
          </cell>
          <cell r="M1685">
            <v>0</v>
          </cell>
          <cell r="N1685">
            <v>0</v>
          </cell>
          <cell r="O1685" t="str">
            <v>Dr</v>
          </cell>
          <cell r="P1685">
            <v>43890</v>
          </cell>
        </row>
        <row r="1686">
          <cell r="H1686" t="str">
            <v>Lenevo Desktop C-240</v>
          </cell>
          <cell r="I1686" t="str">
            <v>Dr</v>
          </cell>
          <cell r="J1686">
            <v>296415</v>
          </cell>
          <cell r="K1686">
            <v>296415</v>
          </cell>
          <cell r="L1686">
            <v>0</v>
          </cell>
          <cell r="M1686">
            <v>0</v>
          </cell>
          <cell r="N1686">
            <v>0</v>
          </cell>
          <cell r="O1686" t="str">
            <v>Dr</v>
          </cell>
          <cell r="P1686">
            <v>296415</v>
          </cell>
        </row>
        <row r="1687">
          <cell r="H1687" t="str">
            <v>Hp Scanner Enterprise 7500</v>
          </cell>
          <cell r="I1687" t="str">
            <v>Dr</v>
          </cell>
          <cell r="J1687">
            <v>66990</v>
          </cell>
          <cell r="K1687">
            <v>66990</v>
          </cell>
          <cell r="L1687">
            <v>0</v>
          </cell>
          <cell r="M1687">
            <v>25960</v>
          </cell>
          <cell r="N1687">
            <v>0</v>
          </cell>
          <cell r="O1687" t="str">
            <v>Dr</v>
          </cell>
          <cell r="P1687">
            <v>92950</v>
          </cell>
        </row>
        <row r="1688">
          <cell r="H1688" t="str">
            <v>Hp Prodesk 400 G2 Mt</v>
          </cell>
          <cell r="I1688" t="str">
            <v>Dr</v>
          </cell>
          <cell r="J1688">
            <v>5201400</v>
          </cell>
          <cell r="K1688">
            <v>5201400</v>
          </cell>
          <cell r="L1688">
            <v>0</v>
          </cell>
          <cell r="M1688">
            <v>0</v>
          </cell>
          <cell r="N1688">
            <v>0</v>
          </cell>
          <cell r="O1688" t="str">
            <v>Dr</v>
          </cell>
          <cell r="P1688">
            <v>5201400</v>
          </cell>
        </row>
        <row r="1689">
          <cell r="H1689" t="str">
            <v>Hp Printer 7500a</v>
          </cell>
          <cell r="I1689" t="str">
            <v>Dr</v>
          </cell>
          <cell r="J1689">
            <v>49385</v>
          </cell>
          <cell r="K1689">
            <v>49385</v>
          </cell>
          <cell r="L1689">
            <v>0</v>
          </cell>
          <cell r="M1689">
            <v>0</v>
          </cell>
          <cell r="N1689">
            <v>0</v>
          </cell>
          <cell r="O1689" t="str">
            <v>Dr</v>
          </cell>
          <cell r="P1689">
            <v>49385</v>
          </cell>
        </row>
        <row r="1690">
          <cell r="H1690" t="str">
            <v>Hp Printer3545 Aio</v>
          </cell>
          <cell r="I1690" t="str">
            <v>Dr</v>
          </cell>
          <cell r="J1690">
            <v>6405</v>
          </cell>
          <cell r="K1690">
            <v>6405</v>
          </cell>
          <cell r="L1690">
            <v>0</v>
          </cell>
          <cell r="M1690">
            <v>0</v>
          </cell>
          <cell r="N1690">
            <v>0</v>
          </cell>
          <cell r="O1690" t="str">
            <v>Dr</v>
          </cell>
          <cell r="P1690">
            <v>6405</v>
          </cell>
        </row>
        <row r="1691">
          <cell r="H1691" t="str">
            <v>Hp Office-printer</v>
          </cell>
          <cell r="I1691" t="str">
            <v>Dr</v>
          </cell>
          <cell r="J1691">
            <v>35014</v>
          </cell>
          <cell r="K1691">
            <v>35014</v>
          </cell>
          <cell r="L1691">
            <v>0</v>
          </cell>
          <cell r="M1691">
            <v>0</v>
          </cell>
          <cell r="N1691">
            <v>0</v>
          </cell>
          <cell r="O1691" t="str">
            <v>Dr</v>
          </cell>
          <cell r="P1691">
            <v>35014</v>
          </cell>
        </row>
        <row r="1692">
          <cell r="H1692" t="str">
            <v>Hp Laserjet M 126nw Printer</v>
          </cell>
          <cell r="I1692" t="str">
            <v>Dr</v>
          </cell>
          <cell r="J1692">
            <v>11760</v>
          </cell>
          <cell r="K1692">
            <v>11760</v>
          </cell>
          <cell r="L1692">
            <v>0</v>
          </cell>
          <cell r="M1692">
            <v>0</v>
          </cell>
          <cell r="N1692">
            <v>0</v>
          </cell>
          <cell r="O1692" t="str">
            <v>Dr</v>
          </cell>
          <cell r="P1692">
            <v>11760</v>
          </cell>
        </row>
        <row r="1693">
          <cell r="H1693" t="str">
            <v>Hp Desktop Brazo18110i</v>
          </cell>
          <cell r="I1693" t="str">
            <v>Dr</v>
          </cell>
          <cell r="J1693">
            <v>38325</v>
          </cell>
          <cell r="K1693">
            <v>38325</v>
          </cell>
          <cell r="L1693">
            <v>0</v>
          </cell>
          <cell r="M1693">
            <v>0</v>
          </cell>
          <cell r="N1693">
            <v>0</v>
          </cell>
          <cell r="O1693" t="str">
            <v>Dr</v>
          </cell>
          <cell r="P1693">
            <v>38325</v>
          </cell>
        </row>
        <row r="1694">
          <cell r="H1694" t="str">
            <v>Hp Designjet T920 Printer</v>
          </cell>
          <cell r="I1694" t="str">
            <v>Dr</v>
          </cell>
          <cell r="J1694">
            <v>316400</v>
          </cell>
          <cell r="K1694">
            <v>316400</v>
          </cell>
          <cell r="L1694">
            <v>0</v>
          </cell>
          <cell r="M1694">
            <v>0</v>
          </cell>
          <cell r="N1694">
            <v>0</v>
          </cell>
          <cell r="O1694" t="str">
            <v>Dr</v>
          </cell>
          <cell r="P1694">
            <v>316400</v>
          </cell>
        </row>
        <row r="1695">
          <cell r="H1695" t="str">
            <v>Firewall</v>
          </cell>
          <cell r="I1695" t="str">
            <v>Dr</v>
          </cell>
          <cell r="J1695">
            <v>4140563</v>
          </cell>
          <cell r="K1695">
            <v>4140563</v>
          </cell>
          <cell r="L1695">
            <v>0</v>
          </cell>
          <cell r="M1695">
            <v>1944522</v>
          </cell>
          <cell r="N1695">
            <v>0</v>
          </cell>
          <cell r="O1695" t="str">
            <v>Dr</v>
          </cell>
          <cell r="P1695">
            <v>6085085</v>
          </cell>
        </row>
        <row r="1696">
          <cell r="H1696" t="str">
            <v>Desktop Hp &amp; Monitor Tft</v>
          </cell>
          <cell r="I1696" t="str">
            <v>Dr</v>
          </cell>
          <cell r="J1696">
            <v>7616280</v>
          </cell>
          <cell r="K1696">
            <v>7616280</v>
          </cell>
          <cell r="L1696">
            <v>0</v>
          </cell>
          <cell r="M1696">
            <v>0</v>
          </cell>
          <cell r="N1696">
            <v>0</v>
          </cell>
          <cell r="O1696" t="str">
            <v>Dr</v>
          </cell>
          <cell r="P1696">
            <v>7616280</v>
          </cell>
        </row>
        <row r="1697">
          <cell r="H1697" t="str">
            <v>Computer Lab</v>
          </cell>
          <cell r="I1697" t="str">
            <v>Dr</v>
          </cell>
          <cell r="J1697">
            <v>336521</v>
          </cell>
          <cell r="K1697">
            <v>336521</v>
          </cell>
          <cell r="L1697">
            <v>0</v>
          </cell>
          <cell r="M1697">
            <v>0</v>
          </cell>
          <cell r="N1697">
            <v>0</v>
          </cell>
          <cell r="O1697" t="str">
            <v>Dr</v>
          </cell>
          <cell r="P1697">
            <v>336521</v>
          </cell>
        </row>
        <row r="1698">
          <cell r="H1698" t="str">
            <v>Computer Accessories</v>
          </cell>
          <cell r="I1698" t="str">
            <v>Dr</v>
          </cell>
          <cell r="J1698">
            <v>2174165.19</v>
          </cell>
          <cell r="K1698">
            <v>2174165.19</v>
          </cell>
          <cell r="L1698">
            <v>0</v>
          </cell>
          <cell r="M1698">
            <v>259269</v>
          </cell>
          <cell r="N1698">
            <v>0</v>
          </cell>
          <cell r="O1698" t="str">
            <v>Dr</v>
          </cell>
          <cell r="P1698">
            <v>2433434.19</v>
          </cell>
        </row>
        <row r="1699">
          <cell r="H1699" t="str">
            <v>Casio Label Printer</v>
          </cell>
          <cell r="I1699" t="str">
            <v>Dr</v>
          </cell>
          <cell r="J1699">
            <v>4055</v>
          </cell>
          <cell r="K1699">
            <v>4055</v>
          </cell>
          <cell r="L1699">
            <v>0</v>
          </cell>
          <cell r="M1699">
            <v>0</v>
          </cell>
          <cell r="N1699">
            <v>0</v>
          </cell>
          <cell r="O1699" t="str">
            <v>Dr</v>
          </cell>
          <cell r="P1699">
            <v>4055</v>
          </cell>
        </row>
        <row r="1700">
          <cell r="H1700" t="str">
            <v>Cable &amp; Networking Cost</v>
          </cell>
          <cell r="I1700" t="str">
            <v>Dr</v>
          </cell>
          <cell r="J1700">
            <v>11307259</v>
          </cell>
          <cell r="K1700">
            <v>11307259</v>
          </cell>
          <cell r="L1700">
            <v>0</v>
          </cell>
          <cell r="M1700">
            <v>28540</v>
          </cell>
          <cell r="N1700">
            <v>0</v>
          </cell>
          <cell r="O1700" t="str">
            <v>Dr</v>
          </cell>
          <cell r="P1700">
            <v>11335799</v>
          </cell>
        </row>
        <row r="1701">
          <cell r="H1701" t="str">
            <v>Brother Laser Printer</v>
          </cell>
          <cell r="I1701" t="str">
            <v>Dr</v>
          </cell>
          <cell r="J1701">
            <v>17000</v>
          </cell>
          <cell r="K1701">
            <v>17000</v>
          </cell>
          <cell r="L1701">
            <v>0</v>
          </cell>
          <cell r="M1701">
            <v>0</v>
          </cell>
          <cell r="N1701">
            <v>0</v>
          </cell>
          <cell r="O1701" t="str">
            <v>Dr</v>
          </cell>
          <cell r="P1701">
            <v>17000</v>
          </cell>
        </row>
        <row r="1702">
          <cell r="H1702" t="str">
            <v>Attendence Software</v>
          </cell>
          <cell r="I1702" t="str">
            <v>Dr</v>
          </cell>
          <cell r="J1702">
            <v>1081165</v>
          </cell>
          <cell r="K1702">
            <v>1081165</v>
          </cell>
          <cell r="L1702">
            <v>0</v>
          </cell>
          <cell r="M1702">
            <v>0</v>
          </cell>
          <cell r="N1702">
            <v>0</v>
          </cell>
          <cell r="O1702" t="str">
            <v>Dr</v>
          </cell>
          <cell r="P1702">
            <v>1081165</v>
          </cell>
        </row>
        <row r="1703">
          <cell r="H1703" t="str">
            <v>Assets Management Software</v>
          </cell>
          <cell r="I1703" t="str">
            <v>Dr</v>
          </cell>
          <cell r="J1703">
            <v>92680</v>
          </cell>
          <cell r="K1703">
            <v>92680</v>
          </cell>
          <cell r="L1703">
            <v>0</v>
          </cell>
          <cell r="M1703">
            <v>0</v>
          </cell>
          <cell r="N1703">
            <v>0</v>
          </cell>
          <cell r="O1703" t="str">
            <v>Dr</v>
          </cell>
          <cell r="P1703">
            <v>92680</v>
          </cell>
        </row>
        <row r="1704">
          <cell r="H1704" t="str">
            <v>Apple Macbook Pro 13"</v>
          </cell>
          <cell r="I1704" t="str">
            <v>Dr</v>
          </cell>
          <cell r="J1704">
            <v>85500</v>
          </cell>
          <cell r="K1704">
            <v>85500</v>
          </cell>
          <cell r="L1704">
            <v>0</v>
          </cell>
          <cell r="M1704">
            <v>0</v>
          </cell>
          <cell r="N1704">
            <v>0</v>
          </cell>
          <cell r="O1704" t="str">
            <v>Dr</v>
          </cell>
          <cell r="P1704">
            <v>85500</v>
          </cell>
        </row>
        <row r="1705">
          <cell r="H1705" t="str">
            <v>Acer Desktop Dc/2gb/500/3y</v>
          </cell>
          <cell r="I1705" t="str">
            <v>Dr</v>
          </cell>
          <cell r="J1705">
            <v>18375</v>
          </cell>
          <cell r="K1705">
            <v>18375</v>
          </cell>
          <cell r="L1705">
            <v>0</v>
          </cell>
          <cell r="M1705">
            <v>0</v>
          </cell>
          <cell r="N1705">
            <v>0</v>
          </cell>
          <cell r="O1705" t="str">
            <v>Dr</v>
          </cell>
          <cell r="P1705">
            <v>18375</v>
          </cell>
        </row>
        <row r="1706">
          <cell r="H1706" t="str">
            <v>3d Printer</v>
          </cell>
          <cell r="I1706" t="str">
            <v>Dr</v>
          </cell>
          <cell r="J1706">
            <v>3033086</v>
          </cell>
          <cell r="K1706">
            <v>3033086</v>
          </cell>
          <cell r="L1706">
            <v>0</v>
          </cell>
          <cell r="M1706">
            <v>0</v>
          </cell>
          <cell r="N1706">
            <v>0</v>
          </cell>
          <cell r="O1706" t="str">
            <v>Dr</v>
          </cell>
          <cell r="P1706">
            <v>3033086</v>
          </cell>
        </row>
        <row r="1707">
          <cell r="H1707" t="str">
            <v>Laptop</v>
          </cell>
          <cell r="I1707" t="str">
            <v>Dr</v>
          </cell>
          <cell r="J1707">
            <v>0</v>
          </cell>
          <cell r="K1707">
            <v>0</v>
          </cell>
          <cell r="L1707">
            <v>0</v>
          </cell>
          <cell r="M1707">
            <v>6282547</v>
          </cell>
          <cell r="N1707">
            <v>55599</v>
          </cell>
          <cell r="O1707" t="str">
            <v>Dr</v>
          </cell>
          <cell r="P1707">
            <v>6226948</v>
          </cell>
        </row>
        <row r="1708">
          <cell r="H1708" t="str">
            <v>Lenovo Laptop E40-70</v>
          </cell>
          <cell r="I1708" t="str">
            <v>Dr</v>
          </cell>
          <cell r="J1708">
            <v>14940000</v>
          </cell>
          <cell r="K1708">
            <v>14940000</v>
          </cell>
          <cell r="L1708">
            <v>0</v>
          </cell>
          <cell r="M1708">
            <v>0</v>
          </cell>
          <cell r="N1708">
            <v>0</v>
          </cell>
          <cell r="O1708" t="str">
            <v>Dr</v>
          </cell>
          <cell r="P1708">
            <v>14940000</v>
          </cell>
        </row>
        <row r="1709">
          <cell r="H1709" t="str">
            <v>Laptop Lenovo-b40-70</v>
          </cell>
          <cell r="I1709" t="str">
            <v>Dr</v>
          </cell>
          <cell r="J1709">
            <v>7760000</v>
          </cell>
          <cell r="K1709">
            <v>7760000</v>
          </cell>
          <cell r="L1709">
            <v>0</v>
          </cell>
          <cell r="M1709">
            <v>0</v>
          </cell>
          <cell r="N1709">
            <v>0</v>
          </cell>
          <cell r="O1709" t="str">
            <v>Dr</v>
          </cell>
          <cell r="P1709">
            <v>7760000</v>
          </cell>
        </row>
        <row r="1710">
          <cell r="H1710" t="str">
            <v>Laptop Lenovo</v>
          </cell>
          <cell r="I1710" t="str">
            <v>Dr</v>
          </cell>
          <cell r="J1710">
            <v>16021934.5</v>
          </cell>
          <cell r="K1710">
            <v>16021934.5</v>
          </cell>
          <cell r="L1710">
            <v>0</v>
          </cell>
          <cell r="M1710">
            <v>0</v>
          </cell>
          <cell r="N1710">
            <v>0</v>
          </cell>
          <cell r="O1710" t="str">
            <v>Dr</v>
          </cell>
          <cell r="P1710">
            <v>16021934.5</v>
          </cell>
        </row>
        <row r="1711">
          <cell r="H1711" t="str">
            <v>Laptop Hp 240</v>
          </cell>
          <cell r="I1711" t="str">
            <v>Dr</v>
          </cell>
          <cell r="J1711">
            <v>120000</v>
          </cell>
          <cell r="K1711">
            <v>120000</v>
          </cell>
          <cell r="L1711">
            <v>0</v>
          </cell>
          <cell r="M1711">
            <v>0</v>
          </cell>
          <cell r="N1711">
            <v>0</v>
          </cell>
          <cell r="O1711" t="str">
            <v>Dr</v>
          </cell>
          <cell r="P1711">
            <v>120000</v>
          </cell>
        </row>
        <row r="1712">
          <cell r="H1712" t="str">
            <v>Hp Probook 4440s</v>
          </cell>
          <cell r="I1712" t="str">
            <v>Dr</v>
          </cell>
          <cell r="J1712">
            <v>40000</v>
          </cell>
          <cell r="K1712">
            <v>40000</v>
          </cell>
          <cell r="L1712">
            <v>0</v>
          </cell>
          <cell r="M1712">
            <v>0</v>
          </cell>
          <cell r="N1712">
            <v>0</v>
          </cell>
          <cell r="O1712" t="str">
            <v>Dr</v>
          </cell>
          <cell r="P1712">
            <v>40000</v>
          </cell>
        </row>
        <row r="1713">
          <cell r="H1713" t="str">
            <v>Hp Laptop 250 G1</v>
          </cell>
          <cell r="I1713" t="str">
            <v>Dr</v>
          </cell>
          <cell r="J1713">
            <v>100425</v>
          </cell>
          <cell r="K1713">
            <v>100425</v>
          </cell>
          <cell r="L1713">
            <v>0</v>
          </cell>
          <cell r="M1713">
            <v>29420</v>
          </cell>
          <cell r="N1713">
            <v>59444</v>
          </cell>
          <cell r="O1713" t="str">
            <v>Dr</v>
          </cell>
          <cell r="P1713">
            <v>70401</v>
          </cell>
        </row>
        <row r="1714">
          <cell r="H1714" t="str">
            <v>Hp Laptop</v>
          </cell>
          <cell r="I1714" t="str">
            <v>Dr</v>
          </cell>
          <cell r="J1714">
            <v>1087809</v>
          </cell>
          <cell r="K1714">
            <v>1087809</v>
          </cell>
          <cell r="L1714">
            <v>0</v>
          </cell>
          <cell r="M1714">
            <v>0</v>
          </cell>
          <cell r="N1714">
            <v>0</v>
          </cell>
          <cell r="O1714" t="str">
            <v>Dr</v>
          </cell>
          <cell r="P1714">
            <v>1087809</v>
          </cell>
        </row>
        <row r="1715">
          <cell r="H1715" t="str">
            <v>Acer Laptop</v>
          </cell>
          <cell r="I1715" t="str">
            <v>Dr</v>
          </cell>
          <cell r="J1715">
            <v>1000005</v>
          </cell>
          <cell r="K1715">
            <v>1000005</v>
          </cell>
          <cell r="L1715">
            <v>0</v>
          </cell>
          <cell r="M1715">
            <v>0</v>
          </cell>
          <cell r="N1715">
            <v>0</v>
          </cell>
          <cell r="O1715" t="str">
            <v>Dr</v>
          </cell>
          <cell r="P1715">
            <v>1000005</v>
          </cell>
        </row>
        <row r="1716">
          <cell r="H1716" t="str">
            <v>211 A/cwip-building Civil-p6</v>
          </cell>
          <cell r="I1716" t="str">
            <v>Dr</v>
          </cell>
          <cell r="J1716">
            <v>59204626</v>
          </cell>
          <cell r="K1716">
            <v>59204626</v>
          </cell>
          <cell r="L1716">
            <v>0</v>
          </cell>
          <cell r="M1716">
            <v>0</v>
          </cell>
          <cell r="N1716">
            <v>0</v>
          </cell>
          <cell r="O1716" t="str">
            <v>Dr</v>
          </cell>
          <cell r="P1716">
            <v>59204626</v>
          </cell>
        </row>
        <row r="1717">
          <cell r="H1717" t="str">
            <v>211 C/cwip-6-building Electricals-p6</v>
          </cell>
          <cell r="I1717" t="str">
            <v>Dr</v>
          </cell>
          <cell r="J1717">
            <v>387534</v>
          </cell>
          <cell r="K1717">
            <v>387534</v>
          </cell>
          <cell r="L1717">
            <v>0</v>
          </cell>
          <cell r="M1717">
            <v>0</v>
          </cell>
          <cell r="N1717">
            <v>0</v>
          </cell>
          <cell r="O1717" t="str">
            <v>Dr</v>
          </cell>
          <cell r="P1717">
            <v>387534</v>
          </cell>
        </row>
        <row r="1718">
          <cell r="H1718" t="str">
            <v>218/cwip-6-arcitecture &amp; Professional Fees-t6</v>
          </cell>
          <cell r="I1718" t="str">
            <v>Dr</v>
          </cell>
          <cell r="J1718">
            <v>10283956</v>
          </cell>
          <cell r="K1718">
            <v>10283956</v>
          </cell>
          <cell r="L1718">
            <v>0</v>
          </cell>
          <cell r="M1718">
            <v>0</v>
          </cell>
          <cell r="N1718">
            <v>0</v>
          </cell>
          <cell r="O1718" t="str">
            <v>Dr</v>
          </cell>
          <cell r="P1718">
            <v>10283956</v>
          </cell>
        </row>
        <row r="1719">
          <cell r="H1719" t="str">
            <v>Windows Vista Home Basic Oem</v>
          </cell>
          <cell r="I1719" t="str">
            <v>Dr</v>
          </cell>
          <cell r="J1719">
            <v>1356232</v>
          </cell>
          <cell r="K1719">
            <v>1356232</v>
          </cell>
          <cell r="L1719">
            <v>0</v>
          </cell>
          <cell r="M1719">
            <v>0</v>
          </cell>
          <cell r="N1719">
            <v>0</v>
          </cell>
          <cell r="O1719" t="str">
            <v>Dr</v>
          </cell>
          <cell r="P1719">
            <v>1356232</v>
          </cell>
        </row>
        <row r="1720">
          <cell r="H1720" t="str">
            <v>Tally Erp 9 Single User</v>
          </cell>
          <cell r="I1720" t="str">
            <v>Dr</v>
          </cell>
          <cell r="J1720">
            <v>16500</v>
          </cell>
          <cell r="K1720">
            <v>16500</v>
          </cell>
          <cell r="L1720">
            <v>0</v>
          </cell>
          <cell r="M1720">
            <v>0</v>
          </cell>
          <cell r="N1720">
            <v>0</v>
          </cell>
          <cell r="O1720" t="str">
            <v>Dr</v>
          </cell>
          <cell r="P1720">
            <v>16500</v>
          </cell>
        </row>
        <row r="1721">
          <cell r="H1721" t="str">
            <v>Tally Erp 9 Multi User</v>
          </cell>
          <cell r="I1721" t="str">
            <v>Dr</v>
          </cell>
          <cell r="J1721">
            <v>20000</v>
          </cell>
          <cell r="K1721">
            <v>20000</v>
          </cell>
          <cell r="L1721">
            <v>0</v>
          </cell>
          <cell r="M1721">
            <v>0</v>
          </cell>
          <cell r="N1721">
            <v>0</v>
          </cell>
          <cell r="O1721" t="str">
            <v>Dr</v>
          </cell>
          <cell r="P1721">
            <v>20000</v>
          </cell>
        </row>
        <row r="1722">
          <cell r="H1722" t="str">
            <v>Software-tds</v>
          </cell>
          <cell r="I1722" t="str">
            <v>Dr</v>
          </cell>
          <cell r="J1722">
            <v>9750</v>
          </cell>
          <cell r="K1722">
            <v>9750</v>
          </cell>
          <cell r="L1722">
            <v>0</v>
          </cell>
          <cell r="M1722">
            <v>0</v>
          </cell>
          <cell r="N1722">
            <v>0</v>
          </cell>
          <cell r="O1722" t="str">
            <v>Dr</v>
          </cell>
          <cell r="P1722">
            <v>9750</v>
          </cell>
        </row>
        <row r="1723">
          <cell r="H1723" t="str">
            <v>Software- Pay Roll</v>
          </cell>
          <cell r="I1723" t="str">
            <v>Dr</v>
          </cell>
          <cell r="J1723">
            <v>35400</v>
          </cell>
          <cell r="K1723">
            <v>35400</v>
          </cell>
          <cell r="L1723">
            <v>0</v>
          </cell>
          <cell r="M1723">
            <v>0</v>
          </cell>
          <cell r="N1723">
            <v>0</v>
          </cell>
          <cell r="O1723" t="str">
            <v>Dr</v>
          </cell>
          <cell r="P1723">
            <v>35400</v>
          </cell>
        </row>
        <row r="1724">
          <cell r="H1724" t="str">
            <v>Software-amc</v>
          </cell>
          <cell r="I1724" t="str">
            <v>Dr</v>
          </cell>
          <cell r="J1724">
            <v>87848</v>
          </cell>
          <cell r="K1724">
            <v>87848</v>
          </cell>
          <cell r="L1724">
            <v>0</v>
          </cell>
          <cell r="M1724">
            <v>0</v>
          </cell>
          <cell r="N1724">
            <v>0</v>
          </cell>
          <cell r="O1724" t="str">
            <v>Dr</v>
          </cell>
          <cell r="P1724">
            <v>87848</v>
          </cell>
        </row>
        <row r="1725">
          <cell r="H1725" t="str">
            <v>Security License</v>
          </cell>
          <cell r="I1725" t="str">
            <v>Dr</v>
          </cell>
          <cell r="J1725">
            <v>389583</v>
          </cell>
          <cell r="K1725">
            <v>389583</v>
          </cell>
          <cell r="L1725">
            <v>0</v>
          </cell>
          <cell r="M1725">
            <v>0</v>
          </cell>
          <cell r="N1725">
            <v>0</v>
          </cell>
          <cell r="O1725" t="str">
            <v>Dr</v>
          </cell>
          <cell r="P1725">
            <v>389583</v>
          </cell>
        </row>
        <row r="1726">
          <cell r="H1726" t="str">
            <v>Microsoft Edu Cloud Software</v>
          </cell>
          <cell r="I1726" t="str">
            <v>Dr</v>
          </cell>
          <cell r="J1726">
            <v>3371044</v>
          </cell>
          <cell r="K1726">
            <v>3371044</v>
          </cell>
          <cell r="L1726">
            <v>0</v>
          </cell>
          <cell r="M1726">
            <v>0</v>
          </cell>
          <cell r="N1726">
            <v>0</v>
          </cell>
          <cell r="O1726" t="str">
            <v>Dr</v>
          </cell>
          <cell r="P1726">
            <v>3371044</v>
          </cell>
        </row>
        <row r="1727">
          <cell r="H1727" t="str">
            <v>Helpdesk Software-autodialer</v>
          </cell>
          <cell r="I1727" t="str">
            <v>Dr</v>
          </cell>
          <cell r="J1727">
            <v>599030</v>
          </cell>
          <cell r="K1727">
            <v>599030</v>
          </cell>
          <cell r="L1727">
            <v>0</v>
          </cell>
          <cell r="M1727">
            <v>0</v>
          </cell>
          <cell r="N1727">
            <v>0</v>
          </cell>
          <cell r="O1727" t="str">
            <v>Dr</v>
          </cell>
          <cell r="P1727">
            <v>599030</v>
          </cell>
        </row>
        <row r="1728">
          <cell r="H1728" t="str">
            <v>Automated Lecture Technology</v>
          </cell>
          <cell r="I1728" t="str">
            <v>Dr</v>
          </cell>
          <cell r="J1728">
            <v>1018927</v>
          </cell>
          <cell r="K1728">
            <v>1018927</v>
          </cell>
          <cell r="L1728">
            <v>0</v>
          </cell>
          <cell r="M1728">
            <v>0</v>
          </cell>
          <cell r="N1728">
            <v>0</v>
          </cell>
          <cell r="O1728" t="str">
            <v>Dr</v>
          </cell>
          <cell r="P1728">
            <v>1018927</v>
          </cell>
        </row>
        <row r="1729">
          <cell r="H1729" t="str">
            <v>Air Conditioning</v>
          </cell>
          <cell r="I1729" t="str">
            <v>Dr</v>
          </cell>
          <cell r="J1729">
            <v>0</v>
          </cell>
          <cell r="K1729">
            <v>0</v>
          </cell>
          <cell r="L1729">
            <v>0</v>
          </cell>
          <cell r="M1729">
            <v>104564</v>
          </cell>
          <cell r="N1729">
            <v>0</v>
          </cell>
          <cell r="O1729" t="str">
            <v>Dr</v>
          </cell>
          <cell r="P1729">
            <v>104564</v>
          </cell>
        </row>
        <row r="1730">
          <cell r="H1730" t="str">
            <v>Water Meter Including Strainer &amp; Flanges 3"</v>
          </cell>
          <cell r="I1730" t="str">
            <v>Dr</v>
          </cell>
          <cell r="J1730">
            <v>20000</v>
          </cell>
          <cell r="K1730">
            <v>20000</v>
          </cell>
          <cell r="L1730">
            <v>0</v>
          </cell>
          <cell r="M1730">
            <v>0</v>
          </cell>
          <cell r="N1730">
            <v>0</v>
          </cell>
          <cell r="O1730" t="str">
            <v>Dr</v>
          </cell>
          <cell r="P1730">
            <v>20000</v>
          </cell>
        </row>
        <row r="1731">
          <cell r="H1731" t="str">
            <v>X-ray Diffractometer</v>
          </cell>
          <cell r="I1731" t="str">
            <v>Dr</v>
          </cell>
          <cell r="J1731">
            <v>9576474.3800000008</v>
          </cell>
          <cell r="K1731">
            <v>9576474.3800000008</v>
          </cell>
          <cell r="L1731">
            <v>0</v>
          </cell>
          <cell r="M1731">
            <v>0</v>
          </cell>
          <cell r="N1731">
            <v>0</v>
          </cell>
          <cell r="O1731" t="str">
            <v>Dr</v>
          </cell>
          <cell r="P1731">
            <v>9576474.3800000008</v>
          </cell>
        </row>
        <row r="1732">
          <cell r="H1732" t="str">
            <v>Water Softner</v>
          </cell>
          <cell r="I1732" t="str">
            <v>Dr</v>
          </cell>
          <cell r="J1732">
            <v>78174</v>
          </cell>
          <cell r="K1732">
            <v>78174</v>
          </cell>
          <cell r="L1732">
            <v>0</v>
          </cell>
          <cell r="M1732">
            <v>0</v>
          </cell>
          <cell r="N1732">
            <v>0</v>
          </cell>
          <cell r="O1732" t="str">
            <v>Dr</v>
          </cell>
          <cell r="P1732">
            <v>78174</v>
          </cell>
        </row>
        <row r="1733">
          <cell r="H1733" t="str">
            <v>Wall Speaker</v>
          </cell>
          <cell r="I1733" t="str">
            <v>Dr</v>
          </cell>
          <cell r="J1733">
            <v>266534</v>
          </cell>
          <cell r="K1733">
            <v>266534</v>
          </cell>
          <cell r="L1733">
            <v>0</v>
          </cell>
          <cell r="M1733">
            <v>0</v>
          </cell>
          <cell r="N1733">
            <v>0</v>
          </cell>
          <cell r="O1733" t="str">
            <v>Dr</v>
          </cell>
          <cell r="P1733">
            <v>266534</v>
          </cell>
        </row>
        <row r="1734">
          <cell r="H1734" t="str">
            <v>Videography &amp; Photography Club #266</v>
          </cell>
          <cell r="I1734" t="str">
            <v>Dr</v>
          </cell>
          <cell r="J1734">
            <v>146694</v>
          </cell>
          <cell r="K1734">
            <v>146694</v>
          </cell>
          <cell r="L1734">
            <v>0</v>
          </cell>
          <cell r="M1734">
            <v>0</v>
          </cell>
          <cell r="N1734">
            <v>0</v>
          </cell>
          <cell r="O1734" t="str">
            <v>Dr</v>
          </cell>
          <cell r="P1734">
            <v>146694</v>
          </cell>
        </row>
        <row r="1735">
          <cell r="H1735" t="str">
            <v>Toolmaker Microsoft Model</v>
          </cell>
          <cell r="I1735" t="str">
            <v>Dr</v>
          </cell>
          <cell r="J1735">
            <v>303712</v>
          </cell>
          <cell r="K1735">
            <v>303712</v>
          </cell>
          <cell r="L1735">
            <v>0</v>
          </cell>
          <cell r="M1735">
            <v>0</v>
          </cell>
          <cell r="N1735">
            <v>0</v>
          </cell>
          <cell r="O1735" t="str">
            <v>Dr</v>
          </cell>
          <cell r="P1735">
            <v>303712</v>
          </cell>
        </row>
        <row r="1736">
          <cell r="H1736" t="str">
            <v>Sewarage Treatment Plant</v>
          </cell>
          <cell r="I1736" t="str">
            <v>Dr</v>
          </cell>
          <cell r="J1736">
            <v>2832780</v>
          </cell>
          <cell r="K1736">
            <v>2832780</v>
          </cell>
          <cell r="L1736">
            <v>0</v>
          </cell>
          <cell r="M1736">
            <v>0</v>
          </cell>
          <cell r="N1736">
            <v>0</v>
          </cell>
          <cell r="O1736" t="str">
            <v>Dr</v>
          </cell>
          <cell r="P1736">
            <v>2832780</v>
          </cell>
        </row>
        <row r="1737">
          <cell r="H1737" t="str">
            <v>Safety Barricade</v>
          </cell>
          <cell r="I1737" t="str">
            <v>Dr</v>
          </cell>
          <cell r="J1737">
            <v>412084</v>
          </cell>
          <cell r="K1737">
            <v>412084</v>
          </cell>
          <cell r="L1737">
            <v>0</v>
          </cell>
          <cell r="M1737">
            <v>0</v>
          </cell>
          <cell r="N1737">
            <v>0</v>
          </cell>
          <cell r="O1737" t="str">
            <v>Dr</v>
          </cell>
          <cell r="P1737">
            <v>412084</v>
          </cell>
        </row>
        <row r="1738">
          <cell r="H1738" t="str">
            <v>Performing Arts Club</v>
          </cell>
          <cell r="I1738" t="str">
            <v>Dr</v>
          </cell>
          <cell r="J1738">
            <v>494839.51</v>
          </cell>
          <cell r="K1738">
            <v>494839.51</v>
          </cell>
          <cell r="L1738">
            <v>0</v>
          </cell>
          <cell r="M1738">
            <v>0</v>
          </cell>
          <cell r="N1738">
            <v>0</v>
          </cell>
          <cell r="O1738" t="str">
            <v>Dr</v>
          </cell>
          <cell r="P1738">
            <v>494839.51</v>
          </cell>
        </row>
        <row r="1739">
          <cell r="H1739" t="str">
            <v>Mt Lab</v>
          </cell>
          <cell r="I1739" t="str">
            <v>Dr</v>
          </cell>
          <cell r="J1739">
            <v>1219145</v>
          </cell>
          <cell r="K1739">
            <v>1219145</v>
          </cell>
          <cell r="L1739">
            <v>0</v>
          </cell>
          <cell r="M1739">
            <v>0</v>
          </cell>
          <cell r="N1739">
            <v>0</v>
          </cell>
          <cell r="O1739" t="str">
            <v>Dr</v>
          </cell>
          <cell r="P1739">
            <v>1219145</v>
          </cell>
        </row>
        <row r="1740">
          <cell r="H1740" t="str">
            <v>Lt Control Panel</v>
          </cell>
          <cell r="I1740" t="str">
            <v>Dr</v>
          </cell>
          <cell r="J1740">
            <v>158366</v>
          </cell>
          <cell r="K1740">
            <v>158366</v>
          </cell>
          <cell r="L1740">
            <v>0</v>
          </cell>
          <cell r="M1740">
            <v>0</v>
          </cell>
          <cell r="N1740">
            <v>0</v>
          </cell>
          <cell r="O1740" t="str">
            <v>Dr</v>
          </cell>
          <cell r="P1740">
            <v>158366</v>
          </cell>
        </row>
        <row r="1741">
          <cell r="H1741" t="str">
            <v>Ht Panel Board 11kv</v>
          </cell>
          <cell r="I1741" t="str">
            <v>Dr</v>
          </cell>
          <cell r="J1741">
            <v>1034347</v>
          </cell>
          <cell r="K1741">
            <v>1034347</v>
          </cell>
          <cell r="L1741">
            <v>0</v>
          </cell>
          <cell r="M1741">
            <v>0</v>
          </cell>
          <cell r="N1741">
            <v>0</v>
          </cell>
          <cell r="O1741" t="str">
            <v>Dr</v>
          </cell>
          <cell r="P1741">
            <v>1034347</v>
          </cell>
        </row>
        <row r="1742">
          <cell r="H1742" t="str">
            <v>Hitachi Variable Pressure Scanning Electron Microscope</v>
          </cell>
          <cell r="I1742" t="str">
            <v>Dr</v>
          </cell>
          <cell r="J1742">
            <v>14149672.73</v>
          </cell>
          <cell r="K1742">
            <v>14149672.73</v>
          </cell>
          <cell r="L1742">
            <v>0</v>
          </cell>
          <cell r="M1742">
            <v>0</v>
          </cell>
          <cell r="N1742">
            <v>0</v>
          </cell>
          <cell r="O1742" t="str">
            <v>Dr</v>
          </cell>
          <cell r="P1742">
            <v>14149672.73</v>
          </cell>
        </row>
        <row r="1743">
          <cell r="H1743" t="str">
            <v>Garbage Rickshaw</v>
          </cell>
          <cell r="I1743" t="str">
            <v>Dr</v>
          </cell>
          <cell r="J1743">
            <v>26648</v>
          </cell>
          <cell r="K1743">
            <v>26648</v>
          </cell>
          <cell r="L1743">
            <v>0</v>
          </cell>
          <cell r="M1743">
            <v>0</v>
          </cell>
          <cell r="N1743">
            <v>0</v>
          </cell>
          <cell r="O1743" t="str">
            <v>Dr</v>
          </cell>
          <cell r="P1743">
            <v>26648</v>
          </cell>
        </row>
        <row r="1744">
          <cell r="H1744" t="str">
            <v>Fine Arts And Crafts Club #268</v>
          </cell>
          <cell r="I1744" t="str">
            <v>Dr</v>
          </cell>
          <cell r="J1744">
            <v>38690</v>
          </cell>
          <cell r="K1744">
            <v>38690</v>
          </cell>
          <cell r="L1744">
            <v>0</v>
          </cell>
          <cell r="M1744">
            <v>0</v>
          </cell>
          <cell r="N1744">
            <v>0</v>
          </cell>
          <cell r="O1744" t="str">
            <v>Dr</v>
          </cell>
          <cell r="P1744">
            <v>38690</v>
          </cell>
        </row>
        <row r="1745">
          <cell r="H1745" t="str">
            <v>Elevator - Lifts- Thyssen</v>
          </cell>
          <cell r="I1745" t="str">
            <v>Dr</v>
          </cell>
          <cell r="J1745">
            <v>14566106</v>
          </cell>
          <cell r="K1745">
            <v>14566106</v>
          </cell>
          <cell r="L1745">
            <v>0</v>
          </cell>
          <cell r="M1745">
            <v>0</v>
          </cell>
          <cell r="N1745">
            <v>0</v>
          </cell>
          <cell r="O1745" t="str">
            <v>Dr</v>
          </cell>
          <cell r="P1745">
            <v>14566106</v>
          </cell>
        </row>
        <row r="1746">
          <cell r="H1746" t="str">
            <v>Electromagnetic Flow Meter</v>
          </cell>
          <cell r="I1746" t="str">
            <v>Dr</v>
          </cell>
          <cell r="J1746">
            <v>38500</v>
          </cell>
          <cell r="K1746">
            <v>38500</v>
          </cell>
          <cell r="L1746">
            <v>0</v>
          </cell>
          <cell r="M1746">
            <v>0</v>
          </cell>
          <cell r="N1746">
            <v>0</v>
          </cell>
          <cell r="O1746" t="str">
            <v>Dr</v>
          </cell>
          <cell r="P1746">
            <v>38500</v>
          </cell>
        </row>
        <row r="1747">
          <cell r="H1747" t="str">
            <v>Ec Lab</v>
          </cell>
          <cell r="I1747" t="str">
            <v>Dr</v>
          </cell>
          <cell r="J1747">
            <v>3766484</v>
          </cell>
          <cell r="K1747">
            <v>3766484</v>
          </cell>
          <cell r="L1747">
            <v>0</v>
          </cell>
          <cell r="M1747">
            <v>0</v>
          </cell>
          <cell r="N1747">
            <v>0</v>
          </cell>
          <cell r="O1747" t="str">
            <v>Dr</v>
          </cell>
          <cell r="P1747">
            <v>3766484</v>
          </cell>
        </row>
        <row r="1748">
          <cell r="H1748" t="str">
            <v>Civil Engineering Lab</v>
          </cell>
          <cell r="I1748" t="str">
            <v>Dr</v>
          </cell>
          <cell r="J1748">
            <v>1993021</v>
          </cell>
          <cell r="K1748">
            <v>1993021</v>
          </cell>
          <cell r="L1748">
            <v>0</v>
          </cell>
          <cell r="M1748">
            <v>0</v>
          </cell>
          <cell r="N1748">
            <v>0</v>
          </cell>
          <cell r="O1748" t="str">
            <v>Dr</v>
          </cell>
          <cell r="P1748">
            <v>1993021</v>
          </cell>
        </row>
        <row r="1749">
          <cell r="H1749" t="str">
            <v>Bruker Energy Dispersive X Ray Spectrometer</v>
          </cell>
          <cell r="I1749" t="str">
            <v>Dr</v>
          </cell>
          <cell r="J1749">
            <v>2974716</v>
          </cell>
          <cell r="K1749">
            <v>2974716</v>
          </cell>
          <cell r="L1749">
            <v>0</v>
          </cell>
          <cell r="M1749">
            <v>0</v>
          </cell>
          <cell r="N1749">
            <v>0</v>
          </cell>
          <cell r="O1749" t="str">
            <v>Dr</v>
          </cell>
          <cell r="P1749">
            <v>2974716</v>
          </cell>
        </row>
        <row r="1750">
          <cell r="H1750" t="str">
            <v>Auto Club #296</v>
          </cell>
          <cell r="I1750" t="str">
            <v>Dr</v>
          </cell>
          <cell r="J1750">
            <v>835338</v>
          </cell>
          <cell r="K1750">
            <v>835338</v>
          </cell>
          <cell r="L1750">
            <v>0</v>
          </cell>
          <cell r="M1750">
            <v>0</v>
          </cell>
          <cell r="N1750">
            <v>0</v>
          </cell>
          <cell r="O1750" t="str">
            <v>Dr</v>
          </cell>
          <cell r="P1750">
            <v>835338</v>
          </cell>
        </row>
        <row r="1751">
          <cell r="H1751" t="str">
            <v>Aluminium Ladder</v>
          </cell>
          <cell r="I1751" t="str">
            <v>Dr</v>
          </cell>
          <cell r="J1751">
            <v>170673</v>
          </cell>
          <cell r="K1751">
            <v>170673</v>
          </cell>
          <cell r="L1751">
            <v>0</v>
          </cell>
          <cell r="M1751">
            <v>0</v>
          </cell>
          <cell r="N1751">
            <v>0</v>
          </cell>
          <cell r="O1751" t="str">
            <v>Dr</v>
          </cell>
          <cell r="P1751">
            <v>170673</v>
          </cell>
        </row>
        <row r="1752">
          <cell r="H1752" t="str">
            <v>Air Cooled Water Chiller</v>
          </cell>
          <cell r="I1752" t="str">
            <v>Dr</v>
          </cell>
          <cell r="J1752">
            <v>15575608.720000001</v>
          </cell>
          <cell r="K1752">
            <v>15575608.720000001</v>
          </cell>
          <cell r="L1752">
            <v>0</v>
          </cell>
          <cell r="M1752">
            <v>0</v>
          </cell>
          <cell r="N1752">
            <v>0</v>
          </cell>
          <cell r="O1752" t="str">
            <v>Dr</v>
          </cell>
          <cell r="P1752">
            <v>15575608.720000001</v>
          </cell>
        </row>
        <row r="1753">
          <cell r="H1753" t="str">
            <v>Acp Totem Poles</v>
          </cell>
          <cell r="I1753" t="str">
            <v>Dr</v>
          </cell>
          <cell r="J1753">
            <v>134425</v>
          </cell>
          <cell r="K1753">
            <v>134425</v>
          </cell>
          <cell r="L1753">
            <v>0</v>
          </cell>
          <cell r="M1753">
            <v>0</v>
          </cell>
          <cell r="N1753">
            <v>0</v>
          </cell>
          <cell r="O1753" t="str">
            <v>Dr</v>
          </cell>
          <cell r="P1753">
            <v>134425</v>
          </cell>
        </row>
        <row r="1754">
          <cell r="H1754" t="str">
            <v>6 Kva Automatic Voltage Stablizer</v>
          </cell>
          <cell r="I1754" t="str">
            <v>Dr</v>
          </cell>
          <cell r="J1754">
            <v>30037</v>
          </cell>
          <cell r="K1754">
            <v>30037</v>
          </cell>
          <cell r="L1754">
            <v>0</v>
          </cell>
          <cell r="M1754">
            <v>0</v>
          </cell>
          <cell r="N1754">
            <v>0</v>
          </cell>
          <cell r="O1754" t="str">
            <v>Dr</v>
          </cell>
          <cell r="P1754">
            <v>30037</v>
          </cell>
        </row>
        <row r="1755">
          <cell r="H1755" t="str">
            <v>500 Kva Dg Set</v>
          </cell>
          <cell r="I1755" t="str">
            <v>Dr</v>
          </cell>
          <cell r="J1755">
            <v>5571212</v>
          </cell>
          <cell r="K1755">
            <v>5571212</v>
          </cell>
          <cell r="L1755">
            <v>0</v>
          </cell>
          <cell r="M1755">
            <v>0</v>
          </cell>
          <cell r="N1755">
            <v>0</v>
          </cell>
          <cell r="O1755" t="str">
            <v>Dr</v>
          </cell>
          <cell r="P1755">
            <v>5571212</v>
          </cell>
        </row>
        <row r="1756">
          <cell r="H1756" t="str">
            <v>4 Kva Automatic Voltage Stabliser</v>
          </cell>
          <cell r="I1756" t="str">
            <v>Dr</v>
          </cell>
          <cell r="J1756">
            <v>110000</v>
          </cell>
          <cell r="K1756">
            <v>110000</v>
          </cell>
          <cell r="L1756">
            <v>0</v>
          </cell>
          <cell r="M1756">
            <v>0</v>
          </cell>
          <cell r="N1756">
            <v>0</v>
          </cell>
          <cell r="O1756" t="str">
            <v>Dr</v>
          </cell>
          <cell r="P1756">
            <v>110000</v>
          </cell>
        </row>
        <row r="1757">
          <cell r="H1757" t="str">
            <v>10 Kva Automatic Voltage Stablizer</v>
          </cell>
          <cell r="I1757" t="str">
            <v>Dr</v>
          </cell>
          <cell r="J1757">
            <v>39150</v>
          </cell>
          <cell r="K1757">
            <v>39150</v>
          </cell>
          <cell r="L1757">
            <v>0</v>
          </cell>
          <cell r="M1757">
            <v>0</v>
          </cell>
          <cell r="N1757">
            <v>0</v>
          </cell>
          <cell r="O1757" t="str">
            <v>Dr</v>
          </cell>
          <cell r="P1757">
            <v>39150</v>
          </cell>
        </row>
        <row r="1758">
          <cell r="H1758" t="str">
            <v>Plant &amp; Machinery</v>
          </cell>
          <cell r="I1758" t="str">
            <v>Dr</v>
          </cell>
          <cell r="J1758">
            <v>204739938</v>
          </cell>
          <cell r="K1758">
            <v>204739938</v>
          </cell>
          <cell r="L1758">
            <v>0</v>
          </cell>
          <cell r="M1758">
            <v>14412</v>
          </cell>
          <cell r="N1758">
            <v>0</v>
          </cell>
          <cell r="O1758" t="str">
            <v>Dr</v>
          </cell>
          <cell r="P1758">
            <v>204754350</v>
          </cell>
        </row>
        <row r="1759">
          <cell r="H1759" t="str">
            <v>Office Equipments</v>
          </cell>
          <cell r="I1759" t="str">
            <v>Dr</v>
          </cell>
          <cell r="J1759">
            <v>45794272.729999997</v>
          </cell>
          <cell r="K1759">
            <v>45794272.729999997</v>
          </cell>
          <cell r="L1759">
            <v>0</v>
          </cell>
          <cell r="M1759">
            <v>114789</v>
          </cell>
          <cell r="N1759">
            <v>0</v>
          </cell>
          <cell r="O1759" t="str">
            <v>Dr</v>
          </cell>
          <cell r="P1759">
            <v>45909061.729999997</v>
          </cell>
        </row>
        <row r="1760">
          <cell r="H1760" t="str">
            <v>Electrical</v>
          </cell>
          <cell r="I1760" t="str">
            <v>Dr</v>
          </cell>
          <cell r="J1760">
            <v>7646828</v>
          </cell>
          <cell r="K1760">
            <v>7646828</v>
          </cell>
          <cell r="L1760">
            <v>0</v>
          </cell>
          <cell r="M1760">
            <v>0</v>
          </cell>
          <cell r="N1760">
            <v>0</v>
          </cell>
          <cell r="O1760" t="str">
            <v>Dr</v>
          </cell>
          <cell r="P1760">
            <v>7646828</v>
          </cell>
        </row>
        <row r="1761">
          <cell r="H1761" t="str">
            <v>Vehicles</v>
          </cell>
          <cell r="I1761" t="str">
            <v>Dr</v>
          </cell>
          <cell r="J1761">
            <v>8697166</v>
          </cell>
          <cell r="K1761">
            <v>8697166</v>
          </cell>
          <cell r="L1761">
            <v>0</v>
          </cell>
          <cell r="M1761">
            <v>0</v>
          </cell>
          <cell r="N1761">
            <v>0</v>
          </cell>
          <cell r="O1761" t="str">
            <v>Dr</v>
          </cell>
          <cell r="P1761">
            <v>8697166</v>
          </cell>
        </row>
        <row r="1762">
          <cell r="H1762" t="str">
            <v>Printer</v>
          </cell>
          <cell r="I1762" t="str">
            <v>Dr</v>
          </cell>
          <cell r="J1762">
            <v>0</v>
          </cell>
          <cell r="K1762">
            <v>0</v>
          </cell>
          <cell r="L1762">
            <v>0</v>
          </cell>
          <cell r="M1762">
            <v>175740</v>
          </cell>
          <cell r="N1762">
            <v>0</v>
          </cell>
          <cell r="O1762" t="str">
            <v>Dr</v>
          </cell>
          <cell r="P1762">
            <v>175740</v>
          </cell>
        </row>
        <row r="1763">
          <cell r="H1763" t="str">
            <v>Workshop Machines (engineering)</v>
          </cell>
          <cell r="I1763" t="str">
            <v>Dr</v>
          </cell>
          <cell r="J1763">
            <v>14302760</v>
          </cell>
          <cell r="K1763">
            <v>14302760</v>
          </cell>
          <cell r="L1763">
            <v>0</v>
          </cell>
          <cell r="M1763">
            <v>0</v>
          </cell>
          <cell r="N1763">
            <v>0</v>
          </cell>
          <cell r="O1763" t="str">
            <v>Dr</v>
          </cell>
          <cell r="P1763">
            <v>14302760</v>
          </cell>
        </row>
        <row r="1764">
          <cell r="H1764" t="str">
            <v>Water Purifier Ro</v>
          </cell>
          <cell r="I1764" t="str">
            <v>Dr</v>
          </cell>
          <cell r="J1764">
            <v>78790</v>
          </cell>
          <cell r="K1764">
            <v>78790</v>
          </cell>
          <cell r="L1764">
            <v>0</v>
          </cell>
          <cell r="M1764">
            <v>0</v>
          </cell>
          <cell r="N1764">
            <v>0</v>
          </cell>
          <cell r="O1764" t="str">
            <v>Dr</v>
          </cell>
          <cell r="P1764">
            <v>78790</v>
          </cell>
        </row>
        <row r="1765">
          <cell r="H1765" t="str">
            <v>Water Dispenser</v>
          </cell>
          <cell r="I1765" t="str">
            <v>Dr</v>
          </cell>
          <cell r="J1765">
            <v>70865</v>
          </cell>
          <cell r="K1765">
            <v>70865</v>
          </cell>
          <cell r="L1765">
            <v>0</v>
          </cell>
          <cell r="M1765">
            <v>0</v>
          </cell>
          <cell r="N1765">
            <v>0</v>
          </cell>
          <cell r="O1765" t="str">
            <v>Dr</v>
          </cell>
          <cell r="P1765">
            <v>70865</v>
          </cell>
        </row>
        <row r="1766">
          <cell r="H1766" t="str">
            <v>Water Cooler -sunrise Make</v>
          </cell>
          <cell r="I1766" t="str">
            <v>Dr</v>
          </cell>
          <cell r="J1766">
            <v>452000</v>
          </cell>
          <cell r="K1766">
            <v>452000</v>
          </cell>
          <cell r="L1766">
            <v>0</v>
          </cell>
          <cell r="M1766">
            <v>0</v>
          </cell>
          <cell r="N1766">
            <v>0</v>
          </cell>
          <cell r="O1766" t="str">
            <v>Dr</v>
          </cell>
          <cell r="P1766">
            <v>452000</v>
          </cell>
        </row>
        <row r="1767">
          <cell r="H1767" t="str">
            <v>Water Cooler - Aqua Gurad</v>
          </cell>
          <cell r="I1767" t="str">
            <v>Dr</v>
          </cell>
          <cell r="J1767">
            <v>707912</v>
          </cell>
          <cell r="K1767">
            <v>707912</v>
          </cell>
          <cell r="L1767">
            <v>0</v>
          </cell>
          <cell r="M1767">
            <v>0</v>
          </cell>
          <cell r="N1767">
            <v>0</v>
          </cell>
          <cell r="O1767" t="str">
            <v>Dr</v>
          </cell>
          <cell r="P1767">
            <v>707912</v>
          </cell>
        </row>
        <row r="1768">
          <cell r="H1768" t="str">
            <v>Water Cooler - Aqua Cooler</v>
          </cell>
          <cell r="I1768" t="str">
            <v>Dr</v>
          </cell>
          <cell r="J1768">
            <v>870000</v>
          </cell>
          <cell r="K1768">
            <v>870000</v>
          </cell>
          <cell r="L1768">
            <v>0</v>
          </cell>
          <cell r="M1768">
            <v>0</v>
          </cell>
          <cell r="N1768">
            <v>0</v>
          </cell>
          <cell r="O1768" t="str">
            <v>Dr</v>
          </cell>
          <cell r="P1768">
            <v>870000</v>
          </cell>
        </row>
        <row r="1769">
          <cell r="H1769" t="str">
            <v>Walkie Talkies</v>
          </cell>
          <cell r="I1769" t="str">
            <v>Dr</v>
          </cell>
          <cell r="J1769">
            <v>215250</v>
          </cell>
          <cell r="K1769">
            <v>215250</v>
          </cell>
          <cell r="L1769">
            <v>0</v>
          </cell>
          <cell r="M1769">
            <v>0</v>
          </cell>
          <cell r="N1769">
            <v>0</v>
          </cell>
          <cell r="O1769" t="str">
            <v>Dr</v>
          </cell>
          <cell r="P1769">
            <v>215250</v>
          </cell>
        </row>
        <row r="1770">
          <cell r="H1770" t="str">
            <v>Ups Online 7500 Va</v>
          </cell>
          <cell r="I1770" t="str">
            <v>Dr</v>
          </cell>
          <cell r="J1770">
            <v>120375</v>
          </cell>
          <cell r="K1770">
            <v>120375</v>
          </cell>
          <cell r="L1770">
            <v>0</v>
          </cell>
          <cell r="M1770">
            <v>0</v>
          </cell>
          <cell r="N1770">
            <v>0</v>
          </cell>
          <cell r="O1770" t="str">
            <v>Dr</v>
          </cell>
          <cell r="P1770">
            <v>120375</v>
          </cell>
        </row>
        <row r="1771">
          <cell r="H1771" t="str">
            <v>Ups Online 1000va</v>
          </cell>
          <cell r="I1771" t="str">
            <v>Dr</v>
          </cell>
          <cell r="J1771">
            <v>222187</v>
          </cell>
          <cell r="K1771">
            <v>222187</v>
          </cell>
          <cell r="L1771">
            <v>0</v>
          </cell>
          <cell r="M1771">
            <v>0</v>
          </cell>
          <cell r="N1771">
            <v>0</v>
          </cell>
          <cell r="O1771" t="str">
            <v>Dr</v>
          </cell>
          <cell r="P1771">
            <v>222187</v>
          </cell>
        </row>
        <row r="1772">
          <cell r="H1772" t="str">
            <v>Ups 6kva</v>
          </cell>
          <cell r="I1772" t="str">
            <v>Dr</v>
          </cell>
          <cell r="J1772">
            <v>370688</v>
          </cell>
          <cell r="K1772">
            <v>370688</v>
          </cell>
          <cell r="L1772">
            <v>0</v>
          </cell>
          <cell r="M1772">
            <v>0</v>
          </cell>
          <cell r="N1772">
            <v>0</v>
          </cell>
          <cell r="O1772" t="str">
            <v>Dr</v>
          </cell>
          <cell r="P1772">
            <v>370688</v>
          </cell>
        </row>
        <row r="1773">
          <cell r="H1773" t="str">
            <v>Ups 2000va</v>
          </cell>
          <cell r="I1773" t="str">
            <v>Dr</v>
          </cell>
          <cell r="J1773">
            <v>62437</v>
          </cell>
          <cell r="K1773">
            <v>62437</v>
          </cell>
          <cell r="L1773">
            <v>0</v>
          </cell>
          <cell r="M1773">
            <v>0</v>
          </cell>
          <cell r="N1773">
            <v>0</v>
          </cell>
          <cell r="O1773" t="str">
            <v>Dr</v>
          </cell>
          <cell r="P1773">
            <v>62437</v>
          </cell>
        </row>
        <row r="1774">
          <cell r="H1774" t="str">
            <v>Ups 1200va</v>
          </cell>
          <cell r="I1774" t="str">
            <v>Dr</v>
          </cell>
          <cell r="J1774">
            <v>374343</v>
          </cell>
          <cell r="K1774">
            <v>374343</v>
          </cell>
          <cell r="L1774">
            <v>0</v>
          </cell>
          <cell r="M1774">
            <v>0</v>
          </cell>
          <cell r="N1774">
            <v>0</v>
          </cell>
          <cell r="O1774" t="str">
            <v>Dr</v>
          </cell>
          <cell r="P1774">
            <v>374343</v>
          </cell>
        </row>
        <row r="1775">
          <cell r="H1775" t="str">
            <v>Ups 10 Kva</v>
          </cell>
          <cell r="I1775" t="str">
            <v>Dr</v>
          </cell>
          <cell r="J1775">
            <v>315000</v>
          </cell>
          <cell r="K1775">
            <v>315000</v>
          </cell>
          <cell r="L1775">
            <v>0</v>
          </cell>
          <cell r="M1775">
            <v>0</v>
          </cell>
          <cell r="N1775">
            <v>0</v>
          </cell>
          <cell r="O1775" t="str">
            <v>Dr</v>
          </cell>
          <cell r="P1775">
            <v>315000</v>
          </cell>
        </row>
        <row r="1776">
          <cell r="H1776" t="str">
            <v>Ups 1000va</v>
          </cell>
          <cell r="I1776" t="str">
            <v>Dr</v>
          </cell>
          <cell r="J1776">
            <v>165036</v>
          </cell>
          <cell r="K1776">
            <v>165036</v>
          </cell>
          <cell r="L1776">
            <v>0</v>
          </cell>
          <cell r="M1776">
            <v>0</v>
          </cell>
          <cell r="N1776">
            <v>0</v>
          </cell>
          <cell r="O1776" t="str">
            <v>Dr</v>
          </cell>
          <cell r="P1776">
            <v>165036</v>
          </cell>
        </row>
        <row r="1777">
          <cell r="H1777" t="str">
            <v>Thermometer</v>
          </cell>
          <cell r="I1777" t="str">
            <v>Dr</v>
          </cell>
          <cell r="J1777">
            <v>12810</v>
          </cell>
          <cell r="K1777">
            <v>12810</v>
          </cell>
          <cell r="L1777">
            <v>0</v>
          </cell>
          <cell r="M1777">
            <v>0</v>
          </cell>
          <cell r="N1777">
            <v>0</v>
          </cell>
          <cell r="O1777" t="str">
            <v>Dr</v>
          </cell>
          <cell r="P1777">
            <v>12810</v>
          </cell>
        </row>
        <row r="1778">
          <cell r="H1778" t="str">
            <v>Thermal Imaging Camera</v>
          </cell>
          <cell r="I1778" t="str">
            <v>Dr</v>
          </cell>
          <cell r="J1778">
            <v>769250</v>
          </cell>
          <cell r="K1778">
            <v>769250</v>
          </cell>
          <cell r="L1778">
            <v>0</v>
          </cell>
          <cell r="M1778">
            <v>0</v>
          </cell>
          <cell r="N1778">
            <v>0</v>
          </cell>
          <cell r="O1778" t="str">
            <v>Dr</v>
          </cell>
          <cell r="P1778">
            <v>769250</v>
          </cell>
        </row>
        <row r="1779">
          <cell r="H1779" t="str">
            <v>Sports &amp; Gym Equipment</v>
          </cell>
          <cell r="I1779" t="str">
            <v>Dr</v>
          </cell>
          <cell r="J1779">
            <v>3268654</v>
          </cell>
          <cell r="K1779">
            <v>3268654</v>
          </cell>
          <cell r="L1779">
            <v>0</v>
          </cell>
          <cell r="M1779">
            <v>0</v>
          </cell>
          <cell r="N1779">
            <v>0</v>
          </cell>
          <cell r="O1779" t="str">
            <v>Dr</v>
          </cell>
          <cell r="P1779">
            <v>3268654</v>
          </cell>
        </row>
        <row r="1780">
          <cell r="H1780" t="str">
            <v>Sony Video Camera</v>
          </cell>
          <cell r="I1780" t="str">
            <v>Dr</v>
          </cell>
          <cell r="J1780">
            <v>123550</v>
          </cell>
          <cell r="K1780">
            <v>123550</v>
          </cell>
          <cell r="L1780">
            <v>0</v>
          </cell>
          <cell r="M1780">
            <v>0</v>
          </cell>
          <cell r="N1780">
            <v>0</v>
          </cell>
          <cell r="O1780" t="str">
            <v>Dr</v>
          </cell>
          <cell r="P1780">
            <v>123550</v>
          </cell>
        </row>
        <row r="1781">
          <cell r="H1781" t="str">
            <v>Saloon Equipment</v>
          </cell>
          <cell r="I1781" t="str">
            <v>Dr</v>
          </cell>
          <cell r="J1781">
            <v>147817</v>
          </cell>
          <cell r="K1781">
            <v>147817</v>
          </cell>
          <cell r="L1781">
            <v>0</v>
          </cell>
          <cell r="M1781">
            <v>0</v>
          </cell>
          <cell r="N1781">
            <v>0</v>
          </cell>
          <cell r="O1781" t="str">
            <v>Dr</v>
          </cell>
          <cell r="P1781">
            <v>147817</v>
          </cell>
        </row>
        <row r="1782">
          <cell r="H1782" t="str">
            <v>Projector</v>
          </cell>
          <cell r="I1782" t="str">
            <v>Dr</v>
          </cell>
          <cell r="J1782">
            <v>4032706</v>
          </cell>
          <cell r="K1782">
            <v>4032706</v>
          </cell>
          <cell r="L1782">
            <v>0</v>
          </cell>
          <cell r="M1782">
            <v>0</v>
          </cell>
          <cell r="N1782">
            <v>0</v>
          </cell>
          <cell r="O1782" t="str">
            <v>Dr</v>
          </cell>
          <cell r="P1782">
            <v>4032706</v>
          </cell>
        </row>
        <row r="1783">
          <cell r="H1783" t="str">
            <v>Physics Lab</v>
          </cell>
          <cell r="I1783" t="str">
            <v>Dr</v>
          </cell>
          <cell r="J1783">
            <v>7912508</v>
          </cell>
          <cell r="K1783">
            <v>7912508</v>
          </cell>
          <cell r="L1783">
            <v>0</v>
          </cell>
          <cell r="M1783">
            <v>0</v>
          </cell>
          <cell r="N1783">
            <v>0</v>
          </cell>
          <cell r="O1783" t="str">
            <v>Dr</v>
          </cell>
          <cell r="P1783">
            <v>7912508</v>
          </cell>
        </row>
        <row r="1784">
          <cell r="H1784" t="str">
            <v>Panasonic Kx-hdv130sxb</v>
          </cell>
          <cell r="I1784" t="str">
            <v>Dr</v>
          </cell>
          <cell r="J1784">
            <v>4410</v>
          </cell>
          <cell r="K1784">
            <v>4410</v>
          </cell>
          <cell r="L1784">
            <v>0</v>
          </cell>
          <cell r="M1784">
            <v>0</v>
          </cell>
          <cell r="N1784">
            <v>0</v>
          </cell>
          <cell r="O1784" t="str">
            <v>Dr</v>
          </cell>
          <cell r="P1784">
            <v>4410</v>
          </cell>
        </row>
        <row r="1785">
          <cell r="H1785" t="str">
            <v>Panasonic Epabx -kx</v>
          </cell>
          <cell r="I1785" t="str">
            <v>Dr</v>
          </cell>
          <cell r="J1785">
            <v>537905</v>
          </cell>
          <cell r="K1785">
            <v>537905</v>
          </cell>
          <cell r="L1785">
            <v>0</v>
          </cell>
          <cell r="M1785">
            <v>0</v>
          </cell>
          <cell r="N1785">
            <v>0</v>
          </cell>
          <cell r="O1785" t="str">
            <v>Dr</v>
          </cell>
          <cell r="P1785">
            <v>537905</v>
          </cell>
        </row>
        <row r="1786">
          <cell r="H1786" t="str">
            <v>Panasonic Digital Phone</v>
          </cell>
          <cell r="I1786" t="str">
            <v>Dr</v>
          </cell>
          <cell r="J1786">
            <v>255404</v>
          </cell>
          <cell r="K1786">
            <v>255404</v>
          </cell>
          <cell r="L1786">
            <v>0</v>
          </cell>
          <cell r="M1786">
            <v>0</v>
          </cell>
          <cell r="N1786">
            <v>0</v>
          </cell>
          <cell r="O1786" t="str">
            <v>Dr</v>
          </cell>
          <cell r="P1786">
            <v>255404</v>
          </cell>
        </row>
        <row r="1787">
          <cell r="H1787" t="str">
            <v>Panasonic Ac</v>
          </cell>
          <cell r="I1787" t="str">
            <v>Dr</v>
          </cell>
          <cell r="J1787">
            <v>6950277</v>
          </cell>
          <cell r="K1787">
            <v>6950277</v>
          </cell>
          <cell r="L1787">
            <v>0</v>
          </cell>
          <cell r="M1787">
            <v>0</v>
          </cell>
          <cell r="N1787">
            <v>0</v>
          </cell>
          <cell r="O1787" t="str">
            <v>Dr</v>
          </cell>
          <cell r="P1787">
            <v>6950277</v>
          </cell>
        </row>
        <row r="1788">
          <cell r="H1788" t="str">
            <v>Microwave</v>
          </cell>
          <cell r="I1788" t="str">
            <v>Dr</v>
          </cell>
          <cell r="J1788">
            <v>170050</v>
          </cell>
          <cell r="K1788">
            <v>170050</v>
          </cell>
          <cell r="L1788">
            <v>0</v>
          </cell>
          <cell r="M1788">
            <v>0</v>
          </cell>
          <cell r="N1788">
            <v>0</v>
          </cell>
          <cell r="O1788" t="str">
            <v>Dr</v>
          </cell>
          <cell r="P1788">
            <v>170050</v>
          </cell>
        </row>
        <row r="1789">
          <cell r="H1789" t="str">
            <v>Microphone Stands</v>
          </cell>
          <cell r="I1789" t="str">
            <v>Dr</v>
          </cell>
          <cell r="J1789">
            <v>8438</v>
          </cell>
          <cell r="K1789">
            <v>8438</v>
          </cell>
          <cell r="L1789">
            <v>0</v>
          </cell>
          <cell r="M1789">
            <v>0</v>
          </cell>
          <cell r="N1789">
            <v>0</v>
          </cell>
          <cell r="O1789" t="str">
            <v>Dr</v>
          </cell>
          <cell r="P1789">
            <v>8438</v>
          </cell>
        </row>
        <row r="1790">
          <cell r="H1790" t="str">
            <v>Micromax Mobile(5) X072</v>
          </cell>
          <cell r="I1790" t="str">
            <v>Dr</v>
          </cell>
          <cell r="J1790">
            <v>4750</v>
          </cell>
          <cell r="K1790">
            <v>4750</v>
          </cell>
          <cell r="L1790">
            <v>0</v>
          </cell>
          <cell r="M1790">
            <v>0</v>
          </cell>
          <cell r="N1790">
            <v>0</v>
          </cell>
          <cell r="O1790" t="str">
            <v>Dr</v>
          </cell>
          <cell r="P1790">
            <v>4750</v>
          </cell>
        </row>
        <row r="1791">
          <cell r="H1791" t="str">
            <v>Mechanical Workshop Lab</v>
          </cell>
          <cell r="I1791" t="str">
            <v>Dr</v>
          </cell>
          <cell r="J1791">
            <v>5041440</v>
          </cell>
          <cell r="K1791">
            <v>5041440</v>
          </cell>
          <cell r="L1791">
            <v>0</v>
          </cell>
          <cell r="M1791">
            <v>0</v>
          </cell>
          <cell r="N1791">
            <v>0</v>
          </cell>
          <cell r="O1791" t="str">
            <v>Dr</v>
          </cell>
          <cell r="P1791">
            <v>5041440</v>
          </cell>
        </row>
        <row r="1792">
          <cell r="H1792" t="str">
            <v>Lcd Tv</v>
          </cell>
          <cell r="I1792" t="str">
            <v>Dr</v>
          </cell>
          <cell r="J1792">
            <v>334288</v>
          </cell>
          <cell r="K1792">
            <v>334288</v>
          </cell>
          <cell r="L1792">
            <v>0</v>
          </cell>
          <cell r="M1792">
            <v>0</v>
          </cell>
          <cell r="N1792">
            <v>0</v>
          </cell>
          <cell r="O1792" t="str">
            <v>Dr</v>
          </cell>
          <cell r="P1792">
            <v>334288</v>
          </cell>
        </row>
        <row r="1793">
          <cell r="H1793" t="str">
            <v>Kitchen Equipment</v>
          </cell>
          <cell r="I1793" t="str">
            <v>Dr</v>
          </cell>
          <cell r="J1793">
            <v>6895491</v>
          </cell>
          <cell r="K1793">
            <v>6895491</v>
          </cell>
          <cell r="L1793">
            <v>0</v>
          </cell>
          <cell r="M1793">
            <v>23418</v>
          </cell>
          <cell r="N1793">
            <v>0</v>
          </cell>
          <cell r="O1793" t="str">
            <v>Dr</v>
          </cell>
          <cell r="P1793">
            <v>6918909</v>
          </cell>
        </row>
        <row r="1794">
          <cell r="H1794" t="str">
            <v>Inverter 800va</v>
          </cell>
          <cell r="I1794" t="str">
            <v>Dr</v>
          </cell>
          <cell r="J1794">
            <v>21937</v>
          </cell>
          <cell r="K1794">
            <v>21937</v>
          </cell>
          <cell r="L1794">
            <v>0</v>
          </cell>
          <cell r="M1794">
            <v>0</v>
          </cell>
          <cell r="N1794">
            <v>0</v>
          </cell>
          <cell r="O1794" t="str">
            <v>Dr</v>
          </cell>
          <cell r="P1794">
            <v>21937</v>
          </cell>
        </row>
        <row r="1795">
          <cell r="H1795" t="str">
            <v>Inverter 2500va</v>
          </cell>
          <cell r="I1795" t="str">
            <v>Dr</v>
          </cell>
          <cell r="J1795">
            <v>101250</v>
          </cell>
          <cell r="K1795">
            <v>101250</v>
          </cell>
          <cell r="L1795">
            <v>0</v>
          </cell>
          <cell r="M1795">
            <v>0</v>
          </cell>
          <cell r="N1795">
            <v>0</v>
          </cell>
          <cell r="O1795" t="str">
            <v>Dr</v>
          </cell>
          <cell r="P1795">
            <v>101250</v>
          </cell>
        </row>
        <row r="1796">
          <cell r="H1796" t="str">
            <v>Gyser - Usha</v>
          </cell>
          <cell r="I1796" t="str">
            <v>Dr</v>
          </cell>
          <cell r="J1796">
            <v>17599</v>
          </cell>
          <cell r="K1796">
            <v>17599</v>
          </cell>
          <cell r="L1796">
            <v>0</v>
          </cell>
          <cell r="M1796">
            <v>0</v>
          </cell>
          <cell r="N1796">
            <v>0</v>
          </cell>
          <cell r="O1796" t="str">
            <v>Dr</v>
          </cell>
          <cell r="P1796">
            <v>17599</v>
          </cell>
        </row>
        <row r="1797">
          <cell r="H1797" t="str">
            <v>Fluid Mechanics Lab Equipments</v>
          </cell>
          <cell r="I1797" t="str">
            <v>Dr</v>
          </cell>
          <cell r="J1797">
            <v>1040512</v>
          </cell>
          <cell r="K1797">
            <v>1040512</v>
          </cell>
          <cell r="L1797">
            <v>0</v>
          </cell>
          <cell r="M1797">
            <v>0</v>
          </cell>
          <cell r="N1797">
            <v>0</v>
          </cell>
          <cell r="O1797" t="str">
            <v>Dr</v>
          </cell>
          <cell r="P1797">
            <v>1040512</v>
          </cell>
        </row>
        <row r="1798">
          <cell r="H1798" t="str">
            <v>Fire Extinguisher</v>
          </cell>
          <cell r="I1798" t="str">
            <v>Dr</v>
          </cell>
          <cell r="J1798">
            <v>192335</v>
          </cell>
          <cell r="K1798">
            <v>192335</v>
          </cell>
          <cell r="L1798">
            <v>0</v>
          </cell>
          <cell r="M1798">
            <v>0</v>
          </cell>
          <cell r="N1798">
            <v>0</v>
          </cell>
          <cell r="O1798" t="str">
            <v>Dr</v>
          </cell>
          <cell r="P1798">
            <v>192335</v>
          </cell>
        </row>
        <row r="1799">
          <cell r="H1799" t="str">
            <v>Epbax</v>
          </cell>
          <cell r="I1799" t="str">
            <v>Dr</v>
          </cell>
          <cell r="J1799">
            <v>315000</v>
          </cell>
          <cell r="K1799">
            <v>315000</v>
          </cell>
          <cell r="L1799">
            <v>0</v>
          </cell>
          <cell r="M1799">
            <v>0</v>
          </cell>
          <cell r="N1799">
            <v>0</v>
          </cell>
          <cell r="O1799" t="str">
            <v>Dr</v>
          </cell>
          <cell r="P1799">
            <v>315000</v>
          </cell>
        </row>
        <row r="1800">
          <cell r="H1800" t="str">
            <v>Dustbin</v>
          </cell>
          <cell r="I1800" t="str">
            <v>Dr</v>
          </cell>
          <cell r="J1800">
            <v>255058</v>
          </cell>
          <cell r="K1800">
            <v>255058</v>
          </cell>
          <cell r="L1800">
            <v>0</v>
          </cell>
          <cell r="M1800">
            <v>0</v>
          </cell>
          <cell r="N1800">
            <v>0</v>
          </cell>
          <cell r="O1800" t="str">
            <v>Dr</v>
          </cell>
          <cell r="P1800">
            <v>255058</v>
          </cell>
        </row>
        <row r="1801">
          <cell r="H1801" t="str">
            <v>Digital Cam</v>
          </cell>
          <cell r="I1801" t="str">
            <v>Dr</v>
          </cell>
          <cell r="J1801">
            <v>38790</v>
          </cell>
          <cell r="K1801">
            <v>38790</v>
          </cell>
          <cell r="L1801">
            <v>0</v>
          </cell>
          <cell r="M1801">
            <v>0</v>
          </cell>
          <cell r="N1801">
            <v>0</v>
          </cell>
          <cell r="O1801" t="str">
            <v>Dr</v>
          </cell>
          <cell r="P1801">
            <v>38790</v>
          </cell>
        </row>
        <row r="1802">
          <cell r="H1802" t="str">
            <v>Desert Cooler-bajaj</v>
          </cell>
          <cell r="I1802" t="str">
            <v>Dr</v>
          </cell>
          <cell r="J1802">
            <v>15525</v>
          </cell>
          <cell r="K1802">
            <v>15525</v>
          </cell>
          <cell r="L1802">
            <v>0</v>
          </cell>
          <cell r="M1802">
            <v>0</v>
          </cell>
          <cell r="N1802">
            <v>0</v>
          </cell>
          <cell r="O1802" t="str">
            <v>Dr</v>
          </cell>
          <cell r="P1802">
            <v>15525</v>
          </cell>
        </row>
        <row r="1803">
          <cell r="H1803" t="str">
            <v>Chemistry Lab</v>
          </cell>
          <cell r="I1803" t="str">
            <v>Dr</v>
          </cell>
          <cell r="J1803">
            <v>2424583</v>
          </cell>
          <cell r="K1803">
            <v>2424583</v>
          </cell>
          <cell r="L1803">
            <v>0</v>
          </cell>
          <cell r="M1803">
            <v>0</v>
          </cell>
          <cell r="N1803">
            <v>0</v>
          </cell>
          <cell r="O1803" t="str">
            <v>Dr</v>
          </cell>
          <cell r="P1803">
            <v>2424583</v>
          </cell>
        </row>
        <row r="1804">
          <cell r="H1804" t="str">
            <v>Camera</v>
          </cell>
          <cell r="I1804" t="str">
            <v>Dr</v>
          </cell>
          <cell r="J1804">
            <v>61638</v>
          </cell>
          <cell r="K1804">
            <v>61638</v>
          </cell>
          <cell r="L1804">
            <v>0</v>
          </cell>
          <cell r="M1804">
            <v>387842</v>
          </cell>
          <cell r="N1804">
            <v>0</v>
          </cell>
          <cell r="O1804" t="str">
            <v>Dr</v>
          </cell>
          <cell r="P1804">
            <v>449480</v>
          </cell>
        </row>
        <row r="1805">
          <cell r="H1805" t="str">
            <v>Battery Charger-exide</v>
          </cell>
          <cell r="I1805" t="str">
            <v>Dr</v>
          </cell>
          <cell r="J1805">
            <v>48375</v>
          </cell>
          <cell r="K1805">
            <v>48375</v>
          </cell>
          <cell r="L1805">
            <v>0</v>
          </cell>
          <cell r="M1805">
            <v>0</v>
          </cell>
          <cell r="N1805">
            <v>0</v>
          </cell>
          <cell r="O1805" t="str">
            <v>Dr</v>
          </cell>
          <cell r="P1805">
            <v>48375</v>
          </cell>
        </row>
        <row r="1806">
          <cell r="H1806" t="str">
            <v>Aquaguard Water Purifier</v>
          </cell>
          <cell r="I1806" t="str">
            <v>Dr</v>
          </cell>
          <cell r="J1806">
            <v>95686</v>
          </cell>
          <cell r="K1806">
            <v>95686</v>
          </cell>
          <cell r="L1806">
            <v>0</v>
          </cell>
          <cell r="M1806">
            <v>0</v>
          </cell>
          <cell r="N1806">
            <v>0</v>
          </cell>
          <cell r="O1806" t="str">
            <v>Dr</v>
          </cell>
          <cell r="P1806">
            <v>95686</v>
          </cell>
        </row>
        <row r="1807">
          <cell r="H1807" t="str">
            <v>Cctv Camera</v>
          </cell>
          <cell r="I1807" t="str">
            <v>Dr</v>
          </cell>
          <cell r="J1807">
            <v>4818970</v>
          </cell>
          <cell r="K1807">
            <v>4818970</v>
          </cell>
          <cell r="L1807">
            <v>0</v>
          </cell>
          <cell r="M1807">
            <v>73514</v>
          </cell>
          <cell r="N1807">
            <v>0</v>
          </cell>
          <cell r="O1807" t="str">
            <v>Dr</v>
          </cell>
          <cell r="P1807">
            <v>4892484</v>
          </cell>
        </row>
        <row r="1808">
          <cell r="H1808" t="str">
            <v>Plant &amp; Machinery #214 T4</v>
          </cell>
          <cell r="I1808" t="str">
            <v>Dr</v>
          </cell>
          <cell r="J1808">
            <v>2961948</v>
          </cell>
          <cell r="K1808">
            <v>2961948</v>
          </cell>
          <cell r="L1808">
            <v>0</v>
          </cell>
          <cell r="M1808">
            <v>0</v>
          </cell>
          <cell r="N1808">
            <v>0</v>
          </cell>
          <cell r="O1808" t="str">
            <v>Dr</v>
          </cell>
          <cell r="P1808">
            <v>2961948</v>
          </cell>
        </row>
        <row r="1809">
          <cell r="H1809" t="str">
            <v>Office Equipments #215 T4</v>
          </cell>
          <cell r="I1809" t="str">
            <v>Dr</v>
          </cell>
          <cell r="J1809">
            <v>13348665</v>
          </cell>
          <cell r="K1809">
            <v>13348665</v>
          </cell>
          <cell r="L1809">
            <v>0</v>
          </cell>
          <cell r="M1809">
            <v>0</v>
          </cell>
          <cell r="N1809">
            <v>0</v>
          </cell>
          <cell r="O1809" t="str">
            <v>Dr</v>
          </cell>
          <cell r="P1809">
            <v>13348665</v>
          </cell>
        </row>
        <row r="1810">
          <cell r="H1810" t="str">
            <v>Furniture Fixtures #212 T4</v>
          </cell>
          <cell r="I1810" t="str">
            <v>Dr</v>
          </cell>
          <cell r="J1810">
            <v>9929114</v>
          </cell>
          <cell r="K1810">
            <v>9929114</v>
          </cell>
          <cell r="L1810">
            <v>0</v>
          </cell>
          <cell r="M1810">
            <v>0</v>
          </cell>
          <cell r="N1810">
            <v>0</v>
          </cell>
          <cell r="O1810" t="str">
            <v>Dr</v>
          </cell>
          <cell r="P1810">
            <v>9929114</v>
          </cell>
        </row>
        <row r="1811">
          <cell r="H1811" t="str">
            <v>Electrical #216 T4</v>
          </cell>
          <cell r="I1811" t="str">
            <v>Dr</v>
          </cell>
          <cell r="J1811">
            <v>1519763</v>
          </cell>
          <cell r="K1811">
            <v>1519763</v>
          </cell>
          <cell r="L1811">
            <v>0</v>
          </cell>
          <cell r="M1811">
            <v>0</v>
          </cell>
          <cell r="N1811">
            <v>0</v>
          </cell>
          <cell r="O1811" t="str">
            <v>Dr</v>
          </cell>
          <cell r="P1811">
            <v>1519763</v>
          </cell>
        </row>
        <row r="1812">
          <cell r="H1812" t="str">
            <v>Plant &amp; Machinery #214</v>
          </cell>
          <cell r="I1812" t="str">
            <v>Dr</v>
          </cell>
          <cell r="J1812">
            <v>77305</v>
          </cell>
          <cell r="K1812">
            <v>77305</v>
          </cell>
          <cell r="L1812">
            <v>0</v>
          </cell>
          <cell r="M1812">
            <v>0</v>
          </cell>
          <cell r="N1812">
            <v>0</v>
          </cell>
          <cell r="O1812" t="str">
            <v>Dr</v>
          </cell>
          <cell r="P1812">
            <v>77305</v>
          </cell>
        </row>
        <row r="1813">
          <cell r="H1813" t="str">
            <v>Office Equipment #215</v>
          </cell>
          <cell r="I1813" t="str">
            <v>Dr</v>
          </cell>
          <cell r="J1813">
            <v>1998460</v>
          </cell>
          <cell r="K1813">
            <v>1998460</v>
          </cell>
          <cell r="L1813">
            <v>0</v>
          </cell>
          <cell r="M1813">
            <v>381596</v>
          </cell>
          <cell r="N1813">
            <v>454740</v>
          </cell>
          <cell r="O1813" t="str">
            <v>Dr</v>
          </cell>
          <cell r="P1813">
            <v>1925316</v>
          </cell>
        </row>
        <row r="1814">
          <cell r="H1814" t="str">
            <v>It &amp; Computer Software #213</v>
          </cell>
          <cell r="I1814" t="str">
            <v>Dr</v>
          </cell>
          <cell r="J1814">
            <v>15133643</v>
          </cell>
          <cell r="K1814">
            <v>15133643</v>
          </cell>
          <cell r="L1814">
            <v>0</v>
          </cell>
          <cell r="M1814">
            <v>0</v>
          </cell>
          <cell r="N1814">
            <v>0</v>
          </cell>
          <cell r="O1814" t="str">
            <v>Dr</v>
          </cell>
          <cell r="P1814">
            <v>15133643</v>
          </cell>
        </row>
        <row r="1815">
          <cell r="H1815" t="str">
            <v>Furniture &amp; Fixture #212</v>
          </cell>
          <cell r="I1815" t="str">
            <v>Dr</v>
          </cell>
          <cell r="J1815">
            <v>7379731</v>
          </cell>
          <cell r="K1815">
            <v>7379731</v>
          </cell>
          <cell r="L1815">
            <v>0</v>
          </cell>
          <cell r="M1815">
            <v>0</v>
          </cell>
          <cell r="N1815">
            <v>0</v>
          </cell>
          <cell r="O1815" t="str">
            <v>Dr</v>
          </cell>
          <cell r="P1815">
            <v>7379731</v>
          </cell>
        </row>
        <row r="1816">
          <cell r="H1816" t="str">
            <v>Electrical #216</v>
          </cell>
          <cell r="I1816" t="str">
            <v>Dr</v>
          </cell>
          <cell r="J1816">
            <v>2042850</v>
          </cell>
          <cell r="K1816">
            <v>2042850</v>
          </cell>
          <cell r="L1816">
            <v>0</v>
          </cell>
          <cell r="M1816">
            <v>0</v>
          </cell>
          <cell r="N1816">
            <v>0</v>
          </cell>
          <cell r="O1816" t="str">
            <v>Dr</v>
          </cell>
          <cell r="P1816">
            <v>2042850</v>
          </cell>
        </row>
        <row r="1817">
          <cell r="H1817" t="str">
            <v>Building #211</v>
          </cell>
          <cell r="I1817" t="str">
            <v>Dr</v>
          </cell>
          <cell r="J1817">
            <v>393231025</v>
          </cell>
          <cell r="K1817">
            <v>393231025</v>
          </cell>
          <cell r="L1817">
            <v>0</v>
          </cell>
          <cell r="M1817">
            <v>0</v>
          </cell>
          <cell r="N1817">
            <v>0</v>
          </cell>
          <cell r="O1817" t="str">
            <v>Dr</v>
          </cell>
          <cell r="P1817">
            <v>393231025</v>
          </cell>
        </row>
        <row r="1818">
          <cell r="H1818" t="str">
            <v>Icici Prudential Saving Fund - Direct Growth</v>
          </cell>
          <cell r="I1818" t="str">
            <v>Dr</v>
          </cell>
          <cell r="J1818">
            <v>30089588.100000001</v>
          </cell>
          <cell r="K1818">
            <v>30089588.100000001</v>
          </cell>
          <cell r="L1818">
            <v>0</v>
          </cell>
          <cell r="M1818">
            <v>0</v>
          </cell>
          <cell r="N1818">
            <v>0</v>
          </cell>
          <cell r="O1818" t="str">
            <v>Dr</v>
          </cell>
          <cell r="P1818">
            <v>30089588.100000001</v>
          </cell>
        </row>
        <row r="1819">
          <cell r="H1819" t="str">
            <v>Fdr A/c Hdfc Bank - Ef</v>
          </cell>
          <cell r="I1819" t="str">
            <v>Dr</v>
          </cell>
          <cell r="J1819">
            <v>115000000</v>
          </cell>
          <cell r="K1819">
            <v>115000000</v>
          </cell>
          <cell r="L1819">
            <v>0</v>
          </cell>
          <cell r="M1819">
            <v>0</v>
          </cell>
          <cell r="N1819">
            <v>57000000</v>
          </cell>
          <cell r="O1819" t="str">
            <v>Dr</v>
          </cell>
          <cell r="P1819">
            <v>58000000</v>
          </cell>
        </row>
        <row r="1820">
          <cell r="H1820" t="str">
            <v>Fdr Yes Bank</v>
          </cell>
          <cell r="I1820" t="str">
            <v/>
          </cell>
          <cell r="J1820">
            <v>0</v>
          </cell>
          <cell r="K1820">
            <v>0</v>
          </cell>
          <cell r="L1820">
            <v>0</v>
          </cell>
          <cell r="M1820">
            <v>50000000</v>
          </cell>
          <cell r="N1820">
            <v>0</v>
          </cell>
          <cell r="O1820" t="str">
            <v>Dr</v>
          </cell>
          <cell r="P1820">
            <v>50000000</v>
          </cell>
        </row>
        <row r="1821">
          <cell r="H1821" t="str">
            <v>Fdr State Bank Of Patiala</v>
          </cell>
          <cell r="I1821" t="str">
            <v>Dr</v>
          </cell>
          <cell r="J1821">
            <v>384260</v>
          </cell>
          <cell r="K1821">
            <v>384260</v>
          </cell>
          <cell r="L1821">
            <v>0</v>
          </cell>
          <cell r="M1821">
            <v>28448</v>
          </cell>
          <cell r="N1821">
            <v>0</v>
          </cell>
          <cell r="O1821" t="str">
            <v>Dr</v>
          </cell>
          <cell r="P1821">
            <v>412708</v>
          </cell>
        </row>
        <row r="1822">
          <cell r="H1822" t="str">
            <v>Fdr A/c - Ef</v>
          </cell>
          <cell r="I1822" t="str">
            <v>Dr</v>
          </cell>
          <cell r="J1822">
            <v>163382700</v>
          </cell>
          <cell r="K1822">
            <v>163382700</v>
          </cell>
          <cell r="L1822">
            <v>0</v>
          </cell>
          <cell r="M1822">
            <v>57494716.25</v>
          </cell>
          <cell r="N1822">
            <v>0</v>
          </cell>
          <cell r="O1822" t="str">
            <v>Dr</v>
          </cell>
          <cell r="P1822">
            <v>220877416.25</v>
          </cell>
        </row>
        <row r="1823">
          <cell r="H1823" t="str">
            <v>Previous Semester Dues</v>
          </cell>
          <cell r="I1823" t="str">
            <v/>
          </cell>
          <cell r="J1823">
            <v>0</v>
          </cell>
          <cell r="K1823">
            <v>0</v>
          </cell>
          <cell r="L1823">
            <v>0</v>
          </cell>
          <cell r="M1823">
            <v>16396</v>
          </cell>
          <cell r="N1823">
            <v>16396</v>
          </cell>
          <cell r="P1823">
            <v>0</v>
          </cell>
        </row>
        <row r="1824">
          <cell r="H1824" t="str">
            <v>Revaluation/rechecking Charges</v>
          </cell>
          <cell r="I1824" t="str">
            <v/>
          </cell>
          <cell r="J1824">
            <v>0</v>
          </cell>
          <cell r="K1824">
            <v>0</v>
          </cell>
          <cell r="L1824">
            <v>0</v>
          </cell>
          <cell r="M1824">
            <v>500</v>
          </cell>
          <cell r="N1824">
            <v>2000</v>
          </cell>
          <cell r="O1824" t="str">
            <v>Cr</v>
          </cell>
          <cell r="P1824">
            <v>-1500</v>
          </cell>
        </row>
        <row r="1825">
          <cell r="H1825" t="str">
            <v>Repeat Course Fees</v>
          </cell>
          <cell r="I1825" t="str">
            <v/>
          </cell>
          <cell r="J1825">
            <v>0</v>
          </cell>
          <cell r="K1825">
            <v>0</v>
          </cell>
          <cell r="L1825">
            <v>0</v>
          </cell>
          <cell r="M1825">
            <v>54000</v>
          </cell>
          <cell r="N1825">
            <v>1390000</v>
          </cell>
          <cell r="O1825" t="str">
            <v>Cr</v>
          </cell>
          <cell r="P1825">
            <v>-1336000</v>
          </cell>
        </row>
        <row r="1826">
          <cell r="H1826" t="str">
            <v>Recourse Fees</v>
          </cell>
          <cell r="I1826" t="str">
            <v/>
          </cell>
          <cell r="J1826">
            <v>0</v>
          </cell>
          <cell r="K1826">
            <v>0</v>
          </cell>
          <cell r="L1826">
            <v>0</v>
          </cell>
          <cell r="M1826">
            <v>4000</v>
          </cell>
          <cell r="N1826">
            <v>250000</v>
          </cell>
          <cell r="O1826" t="str">
            <v>Cr</v>
          </cell>
          <cell r="P1826">
            <v>-246000</v>
          </cell>
        </row>
        <row r="1827">
          <cell r="H1827" t="str">
            <v>Global Leadership Programmes Fees</v>
          </cell>
          <cell r="I1827" t="str">
            <v/>
          </cell>
          <cell r="J1827">
            <v>0</v>
          </cell>
          <cell r="K1827">
            <v>0</v>
          </cell>
          <cell r="L1827">
            <v>0</v>
          </cell>
          <cell r="M1827">
            <v>3631250</v>
          </cell>
          <cell r="N1827">
            <v>3631250</v>
          </cell>
          <cell r="O1827" t="str">
            <v>Dr</v>
          </cell>
          <cell r="P1827">
            <v>0</v>
          </cell>
        </row>
        <row r="1828">
          <cell r="H1828" t="str">
            <v>International Immersion Fee</v>
          </cell>
          <cell r="I1828" t="str">
            <v/>
          </cell>
          <cell r="J1828">
            <v>0</v>
          </cell>
          <cell r="K1828">
            <v>0</v>
          </cell>
          <cell r="L1828">
            <v>0</v>
          </cell>
          <cell r="M1828">
            <v>2549625</v>
          </cell>
          <cell r="N1828">
            <v>2549625</v>
          </cell>
          <cell r="P1828">
            <v>0</v>
          </cell>
        </row>
        <row r="1829">
          <cell r="H1829" t="str">
            <v>Tuition Fees</v>
          </cell>
          <cell r="I1829" t="str">
            <v/>
          </cell>
          <cell r="J1829">
            <v>0</v>
          </cell>
          <cell r="K1829">
            <v>0</v>
          </cell>
          <cell r="L1829">
            <v>0</v>
          </cell>
          <cell r="M1829">
            <v>70054500</v>
          </cell>
          <cell r="N1829">
            <v>445774250</v>
          </cell>
          <cell r="O1829" t="str">
            <v>Cr</v>
          </cell>
          <cell r="P1829">
            <v>-375719750</v>
          </cell>
        </row>
        <row r="1830">
          <cell r="H1830" t="str">
            <v>Admission Fee</v>
          </cell>
          <cell r="I1830" t="str">
            <v/>
          </cell>
          <cell r="J1830">
            <v>0</v>
          </cell>
          <cell r="K1830">
            <v>0</v>
          </cell>
          <cell r="L1830">
            <v>0</v>
          </cell>
          <cell r="M1830">
            <v>5990000</v>
          </cell>
          <cell r="N1830">
            <v>17695000</v>
          </cell>
          <cell r="O1830" t="str">
            <v>Cr</v>
          </cell>
          <cell r="P1830">
            <v>-11705000</v>
          </cell>
        </row>
        <row r="1831">
          <cell r="H1831" t="str">
            <v>Application Bba &amp; Mba Intregrated</v>
          </cell>
          <cell r="I1831" t="str">
            <v/>
          </cell>
          <cell r="J1831">
            <v>0</v>
          </cell>
          <cell r="K1831">
            <v>0</v>
          </cell>
          <cell r="L1831">
            <v>0</v>
          </cell>
          <cell r="M1831">
            <v>1500</v>
          </cell>
          <cell r="N1831">
            <v>166500</v>
          </cell>
          <cell r="O1831" t="str">
            <v>Cr</v>
          </cell>
          <cell r="P1831">
            <v>-165000</v>
          </cell>
        </row>
        <row r="1832">
          <cell r="H1832" t="str">
            <v>Application Ba Hons Econ</v>
          </cell>
          <cell r="I1832" t="str">
            <v/>
          </cell>
          <cell r="J1832">
            <v>0</v>
          </cell>
          <cell r="K1832">
            <v>0</v>
          </cell>
          <cell r="L1832">
            <v>0</v>
          </cell>
          <cell r="M1832">
            <v>1500</v>
          </cell>
          <cell r="N1832">
            <v>121500</v>
          </cell>
          <cell r="O1832" t="str">
            <v>Cr</v>
          </cell>
          <cell r="P1832">
            <v>-120000</v>
          </cell>
        </row>
        <row r="1833">
          <cell r="H1833" t="str">
            <v>Application Fees Phd</v>
          </cell>
          <cell r="I1833" t="str">
            <v/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135000</v>
          </cell>
          <cell r="O1833" t="str">
            <v>Cr</v>
          </cell>
          <cell r="P1833">
            <v>-135000</v>
          </cell>
        </row>
        <row r="1834">
          <cell r="H1834" t="str">
            <v>Application Mba</v>
          </cell>
          <cell r="I1834" t="str">
            <v/>
          </cell>
          <cell r="J1834">
            <v>0</v>
          </cell>
          <cell r="K1834">
            <v>0</v>
          </cell>
          <cell r="L1834">
            <v>0</v>
          </cell>
          <cell r="M1834">
            <v>1500</v>
          </cell>
          <cell r="N1834">
            <v>2221485</v>
          </cell>
          <cell r="O1834" t="str">
            <v>Cr</v>
          </cell>
          <cell r="P1834">
            <v>-2219985</v>
          </cell>
        </row>
        <row r="1835">
          <cell r="H1835" t="str">
            <v>Application Fees Llb</v>
          </cell>
          <cell r="I1835" t="str">
            <v/>
          </cell>
          <cell r="J1835">
            <v>0</v>
          </cell>
          <cell r="K1835">
            <v>0</v>
          </cell>
          <cell r="L1835">
            <v>0</v>
          </cell>
          <cell r="M1835">
            <v>1500</v>
          </cell>
          <cell r="N1835">
            <v>274000</v>
          </cell>
          <cell r="O1835" t="str">
            <v>Cr</v>
          </cell>
          <cell r="P1835">
            <v>-272500</v>
          </cell>
        </row>
        <row r="1836">
          <cell r="H1836" t="str">
            <v>Application B.tech</v>
          </cell>
          <cell r="I1836" t="str">
            <v/>
          </cell>
          <cell r="J1836">
            <v>0</v>
          </cell>
          <cell r="K1836">
            <v>0</v>
          </cell>
          <cell r="L1836">
            <v>0</v>
          </cell>
          <cell r="M1836">
            <v>4500</v>
          </cell>
          <cell r="N1836">
            <v>1860500</v>
          </cell>
          <cell r="O1836" t="str">
            <v>Cr</v>
          </cell>
          <cell r="P1836">
            <v>-1856000</v>
          </cell>
        </row>
        <row r="1837">
          <cell r="H1837" t="str">
            <v>Application B.com (hons)</v>
          </cell>
          <cell r="I1837" t="str">
            <v/>
          </cell>
          <cell r="J1837">
            <v>0</v>
          </cell>
          <cell r="K1837">
            <v>0</v>
          </cell>
          <cell r="L1837">
            <v>0</v>
          </cell>
          <cell r="M1837">
            <v>1500</v>
          </cell>
          <cell r="N1837">
            <v>114000</v>
          </cell>
          <cell r="O1837" t="str">
            <v>Cr</v>
          </cell>
          <cell r="P1837">
            <v>-112500</v>
          </cell>
        </row>
        <row r="1838">
          <cell r="H1838" t="str">
            <v>Application Bba</v>
          </cell>
          <cell r="I1838" t="str">
            <v/>
          </cell>
          <cell r="J1838">
            <v>0</v>
          </cell>
          <cell r="K1838">
            <v>0</v>
          </cell>
          <cell r="L1838">
            <v>0</v>
          </cell>
          <cell r="M1838">
            <v>1000</v>
          </cell>
          <cell r="N1838">
            <v>582000</v>
          </cell>
          <cell r="O1838" t="str">
            <v>Cr</v>
          </cell>
          <cell r="P1838">
            <v>-581000</v>
          </cell>
        </row>
        <row r="1839">
          <cell r="H1839" t="str">
            <v>Hostel Fees Ac</v>
          </cell>
          <cell r="I1839" t="str">
            <v/>
          </cell>
          <cell r="J1839">
            <v>0</v>
          </cell>
          <cell r="K1839">
            <v>0</v>
          </cell>
          <cell r="L1839">
            <v>0</v>
          </cell>
          <cell r="M1839">
            <v>11600</v>
          </cell>
          <cell r="N1839">
            <v>13461850</v>
          </cell>
          <cell r="O1839" t="str">
            <v>Cr</v>
          </cell>
          <cell r="P1839">
            <v>-13450250</v>
          </cell>
        </row>
        <row r="1840">
          <cell r="H1840" t="str">
            <v>Hostel Fee - Other</v>
          </cell>
          <cell r="I1840" t="str">
            <v/>
          </cell>
          <cell r="J1840">
            <v>0</v>
          </cell>
          <cell r="K1840">
            <v>0</v>
          </cell>
          <cell r="L1840">
            <v>0</v>
          </cell>
          <cell r="M1840">
            <v>203500</v>
          </cell>
          <cell r="N1840">
            <v>1250595</v>
          </cell>
          <cell r="O1840" t="str">
            <v>Cr</v>
          </cell>
          <cell r="P1840">
            <v>-1047095</v>
          </cell>
        </row>
        <row r="1841">
          <cell r="H1841" t="str">
            <v>Food And Loundry Charges</v>
          </cell>
          <cell r="I1841" t="str">
            <v/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1159720</v>
          </cell>
          <cell r="O1841" t="str">
            <v>Cr</v>
          </cell>
          <cell r="P1841">
            <v>-1159720</v>
          </cell>
        </row>
        <row r="1842">
          <cell r="H1842" t="str">
            <v>Hostel Fees</v>
          </cell>
          <cell r="I1842" t="str">
            <v/>
          </cell>
          <cell r="J1842">
            <v>0</v>
          </cell>
          <cell r="K1842">
            <v>0</v>
          </cell>
          <cell r="L1842">
            <v>0</v>
          </cell>
          <cell r="M1842">
            <v>19405350</v>
          </cell>
          <cell r="N1842">
            <v>21593696</v>
          </cell>
          <cell r="O1842" t="str">
            <v>Cr</v>
          </cell>
          <cell r="P1842">
            <v>-2188346</v>
          </cell>
        </row>
        <row r="1843">
          <cell r="H1843" t="str">
            <v>Hostel Fee-summer</v>
          </cell>
          <cell r="I1843" t="str">
            <v/>
          </cell>
          <cell r="J1843">
            <v>0</v>
          </cell>
          <cell r="K1843">
            <v>0</v>
          </cell>
          <cell r="L1843">
            <v>0</v>
          </cell>
          <cell r="M1843">
            <v>400</v>
          </cell>
          <cell r="N1843">
            <v>400</v>
          </cell>
          <cell r="O1843" t="str">
            <v>Dr</v>
          </cell>
          <cell r="P1843">
            <v>0</v>
          </cell>
        </row>
        <row r="1844">
          <cell r="H1844" t="str">
            <v>Ac Room Charges</v>
          </cell>
          <cell r="I1844" t="str">
            <v/>
          </cell>
          <cell r="J1844">
            <v>0</v>
          </cell>
          <cell r="K1844">
            <v>0</v>
          </cell>
          <cell r="L1844">
            <v>0</v>
          </cell>
          <cell r="M1844">
            <v>2750</v>
          </cell>
          <cell r="N1844">
            <v>110833</v>
          </cell>
          <cell r="O1844" t="str">
            <v>Cr</v>
          </cell>
          <cell r="P1844">
            <v>-108083</v>
          </cell>
        </row>
        <row r="1845">
          <cell r="H1845" t="str">
            <v>Student Book Fee</v>
          </cell>
          <cell r="I1845" t="str">
            <v/>
          </cell>
          <cell r="J1845">
            <v>0</v>
          </cell>
          <cell r="K1845">
            <v>0</v>
          </cell>
          <cell r="L1845">
            <v>0</v>
          </cell>
          <cell r="M1845">
            <v>683483</v>
          </cell>
          <cell r="N1845">
            <v>744330</v>
          </cell>
          <cell r="O1845" t="str">
            <v>Cr</v>
          </cell>
          <cell r="P1845">
            <v>-60847</v>
          </cell>
        </row>
        <row r="1846">
          <cell r="H1846" t="str">
            <v>Thesis Evaluation Fee</v>
          </cell>
          <cell r="I1846" t="str">
            <v/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30000</v>
          </cell>
          <cell r="O1846" t="str">
            <v>Cr</v>
          </cell>
          <cell r="P1846">
            <v>-30000</v>
          </cell>
        </row>
        <row r="1847">
          <cell r="H1847" t="str">
            <v>Conference &amp; Workshop Income</v>
          </cell>
          <cell r="I1847" t="str">
            <v/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7510</v>
          </cell>
          <cell r="O1847" t="str">
            <v>Cr</v>
          </cell>
          <cell r="P1847">
            <v>-7510</v>
          </cell>
        </row>
        <row r="1848">
          <cell r="H1848" t="str">
            <v>International Conference-12th Icmsc</v>
          </cell>
          <cell r="I1848" t="str">
            <v/>
          </cell>
          <cell r="J1848">
            <v>0</v>
          </cell>
          <cell r="K1848">
            <v>0</v>
          </cell>
          <cell r="L1848">
            <v>0</v>
          </cell>
          <cell r="M1848">
            <v>631812</v>
          </cell>
          <cell r="N1848">
            <v>1191854.96</v>
          </cell>
          <cell r="O1848" t="str">
            <v>Cr</v>
          </cell>
          <cell r="P1848">
            <v>-560042.96</v>
          </cell>
        </row>
        <row r="1849">
          <cell r="H1849" t="str">
            <v>Training Charges</v>
          </cell>
          <cell r="I1849" t="str">
            <v/>
          </cell>
          <cell r="J1849">
            <v>0</v>
          </cell>
          <cell r="K1849">
            <v>0</v>
          </cell>
          <cell r="L1849">
            <v>0</v>
          </cell>
          <cell r="M1849">
            <v>192505</v>
          </cell>
          <cell r="N1849">
            <v>906017</v>
          </cell>
          <cell r="O1849" t="str">
            <v>Cr</v>
          </cell>
          <cell r="P1849">
            <v>-713512</v>
          </cell>
        </row>
        <row r="1850">
          <cell r="H1850" t="str">
            <v>Electricity Charges</v>
          </cell>
          <cell r="I1850" t="str">
            <v/>
          </cell>
          <cell r="J1850">
            <v>0</v>
          </cell>
          <cell r="K1850">
            <v>0</v>
          </cell>
          <cell r="L1850">
            <v>0</v>
          </cell>
          <cell r="M1850">
            <v>40072</v>
          </cell>
          <cell r="N1850">
            <v>759005</v>
          </cell>
          <cell r="O1850" t="str">
            <v>Cr</v>
          </cell>
          <cell r="P1850">
            <v>-718933</v>
          </cell>
        </row>
        <row r="1851">
          <cell r="H1851" t="str">
            <v>Late Fees</v>
          </cell>
          <cell r="I1851" t="str">
            <v/>
          </cell>
          <cell r="J1851">
            <v>0</v>
          </cell>
          <cell r="K1851">
            <v>0</v>
          </cell>
          <cell r="L1851">
            <v>0</v>
          </cell>
          <cell r="M1851">
            <v>172986</v>
          </cell>
          <cell r="N1851">
            <v>172986</v>
          </cell>
          <cell r="O1851" t="str">
            <v>Cr</v>
          </cell>
          <cell r="P1851">
            <v>0</v>
          </cell>
        </row>
        <row r="1852">
          <cell r="H1852" t="str">
            <v>Dac Fine</v>
          </cell>
          <cell r="I1852" t="str">
            <v/>
          </cell>
          <cell r="J1852">
            <v>0</v>
          </cell>
          <cell r="K1852">
            <v>0</v>
          </cell>
          <cell r="L1852">
            <v>0</v>
          </cell>
          <cell r="M1852">
            <v>5000</v>
          </cell>
          <cell r="N1852">
            <v>5000</v>
          </cell>
          <cell r="O1852" t="str">
            <v>Cr</v>
          </cell>
          <cell r="P1852">
            <v>0</v>
          </cell>
        </row>
        <row r="1853">
          <cell r="H1853" t="str">
            <v>Amcat Exam Fees</v>
          </cell>
          <cell r="I1853" t="str">
            <v/>
          </cell>
          <cell r="J1853">
            <v>0</v>
          </cell>
          <cell r="K1853">
            <v>0</v>
          </cell>
          <cell r="L1853">
            <v>0</v>
          </cell>
          <cell r="M1853">
            <v>685793</v>
          </cell>
          <cell r="N1853">
            <v>593083</v>
          </cell>
          <cell r="O1853" t="str">
            <v>Dr</v>
          </cell>
          <cell r="P1853">
            <v>92710</v>
          </cell>
        </row>
        <row r="1854">
          <cell r="H1854" t="str">
            <v>Misc Charges</v>
          </cell>
          <cell r="I1854" t="str">
            <v/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24266</v>
          </cell>
          <cell r="O1854" t="str">
            <v>Cr</v>
          </cell>
          <cell r="P1854">
            <v>-24266</v>
          </cell>
        </row>
        <row r="1855">
          <cell r="H1855" t="str">
            <v>Students Book Fee</v>
          </cell>
          <cell r="I1855" t="str">
            <v/>
          </cell>
          <cell r="J1855">
            <v>0</v>
          </cell>
          <cell r="K1855">
            <v>0</v>
          </cell>
          <cell r="L1855">
            <v>0</v>
          </cell>
          <cell r="M1855">
            <v>52988</v>
          </cell>
          <cell r="N1855">
            <v>52988</v>
          </cell>
          <cell r="O1855" t="str">
            <v>Cr</v>
          </cell>
          <cell r="P1855">
            <v>0</v>
          </cell>
        </row>
        <row r="1856">
          <cell r="H1856" t="str">
            <v>Registration Process Charges</v>
          </cell>
          <cell r="I1856" t="str">
            <v/>
          </cell>
          <cell r="J1856">
            <v>0</v>
          </cell>
          <cell r="K1856">
            <v>0</v>
          </cell>
          <cell r="L1856">
            <v>0</v>
          </cell>
          <cell r="M1856">
            <v>565800</v>
          </cell>
          <cell r="N1856">
            <v>526300</v>
          </cell>
          <cell r="O1856" t="str">
            <v>Dr</v>
          </cell>
          <cell r="P1856">
            <v>39500</v>
          </cell>
        </row>
        <row r="1857">
          <cell r="H1857" t="str">
            <v>Notice Period Recovery</v>
          </cell>
          <cell r="I1857" t="str">
            <v/>
          </cell>
          <cell r="J1857">
            <v>0</v>
          </cell>
          <cell r="K1857">
            <v>0</v>
          </cell>
          <cell r="L1857">
            <v>0</v>
          </cell>
          <cell r="M1857">
            <v>36183</v>
          </cell>
          <cell r="N1857">
            <v>72366</v>
          </cell>
          <cell r="O1857" t="str">
            <v>Cr</v>
          </cell>
          <cell r="P1857">
            <v>-36183</v>
          </cell>
        </row>
        <row r="1858">
          <cell r="H1858" t="str">
            <v>Misc. Balances Written Off</v>
          </cell>
          <cell r="I1858" t="str">
            <v/>
          </cell>
          <cell r="J1858">
            <v>0</v>
          </cell>
          <cell r="K1858">
            <v>0</v>
          </cell>
          <cell r="L1858">
            <v>0</v>
          </cell>
          <cell r="M1858">
            <v>463172.93</v>
          </cell>
          <cell r="N1858">
            <v>2372886.6</v>
          </cell>
          <cell r="O1858" t="str">
            <v>Cr</v>
          </cell>
          <cell r="P1858">
            <v>-1909713.6700000002</v>
          </cell>
        </row>
        <row r="1859">
          <cell r="H1859" t="str">
            <v>Other Income</v>
          </cell>
          <cell r="I1859" t="str">
            <v/>
          </cell>
          <cell r="J1859">
            <v>0</v>
          </cell>
          <cell r="K1859">
            <v>0</v>
          </cell>
          <cell r="L1859">
            <v>0</v>
          </cell>
          <cell r="M1859">
            <v>90500</v>
          </cell>
          <cell r="N1859">
            <v>303645</v>
          </cell>
          <cell r="O1859" t="str">
            <v>Cr</v>
          </cell>
          <cell r="P1859">
            <v>-213145</v>
          </cell>
        </row>
        <row r="1860">
          <cell r="H1860" t="str">
            <v>Library Fine</v>
          </cell>
          <cell r="I1860" t="str">
            <v/>
          </cell>
          <cell r="J1860">
            <v>0</v>
          </cell>
          <cell r="K1860">
            <v>0</v>
          </cell>
          <cell r="L1860">
            <v>0</v>
          </cell>
          <cell r="M1860">
            <v>9335</v>
          </cell>
          <cell r="N1860">
            <v>9335</v>
          </cell>
          <cell r="O1860" t="str">
            <v>Cr</v>
          </cell>
          <cell r="P1860">
            <v>0</v>
          </cell>
        </row>
        <row r="1861">
          <cell r="H1861" t="str">
            <v>Late Fee</v>
          </cell>
          <cell r="I1861" t="str">
            <v/>
          </cell>
          <cell r="J1861">
            <v>0</v>
          </cell>
          <cell r="K1861">
            <v>0</v>
          </cell>
          <cell r="L1861">
            <v>0</v>
          </cell>
          <cell r="M1861">
            <v>4900</v>
          </cell>
          <cell r="N1861">
            <v>4900</v>
          </cell>
          <cell r="P1861">
            <v>0</v>
          </cell>
        </row>
        <row r="1862">
          <cell r="H1862" t="str">
            <v>Grade Sheet/transcript</v>
          </cell>
          <cell r="I1862" t="str">
            <v/>
          </cell>
          <cell r="J1862">
            <v>0</v>
          </cell>
          <cell r="K1862">
            <v>0</v>
          </cell>
          <cell r="L1862">
            <v>0</v>
          </cell>
          <cell r="M1862">
            <v>1000</v>
          </cell>
          <cell r="N1862">
            <v>140450</v>
          </cell>
          <cell r="O1862" t="str">
            <v>Cr</v>
          </cell>
          <cell r="P1862">
            <v>-139450</v>
          </cell>
        </row>
        <row r="1863">
          <cell r="H1863" t="str">
            <v>Duplicate Id Card Fee</v>
          </cell>
          <cell r="I1863" t="str">
            <v/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10800</v>
          </cell>
          <cell r="O1863" t="str">
            <v>Cr</v>
          </cell>
          <cell r="P1863">
            <v>-10800</v>
          </cell>
        </row>
        <row r="1864">
          <cell r="H1864" t="str">
            <v>Convenience Charges</v>
          </cell>
          <cell r="I1864" t="str">
            <v/>
          </cell>
          <cell r="J1864">
            <v>0</v>
          </cell>
          <cell r="K1864">
            <v>0</v>
          </cell>
          <cell r="L1864">
            <v>0</v>
          </cell>
          <cell r="M1864">
            <v>38694</v>
          </cell>
          <cell r="N1864">
            <v>83250.28</v>
          </cell>
          <cell r="O1864" t="str">
            <v>Cr</v>
          </cell>
          <cell r="P1864">
            <v>-44556.28</v>
          </cell>
        </row>
        <row r="1865">
          <cell r="H1865" t="str">
            <v>Certificate Fee</v>
          </cell>
          <cell r="I1865" t="str">
            <v/>
          </cell>
          <cell r="J1865">
            <v>0</v>
          </cell>
          <cell r="K1865">
            <v>0</v>
          </cell>
          <cell r="L1865">
            <v>0</v>
          </cell>
          <cell r="M1865">
            <v>3300</v>
          </cell>
          <cell r="N1865">
            <v>178050</v>
          </cell>
          <cell r="O1865" t="str">
            <v>Cr</v>
          </cell>
          <cell r="P1865">
            <v>-174750</v>
          </cell>
        </row>
        <row r="1866">
          <cell r="H1866" t="str">
            <v>Hostel Damage Charges</v>
          </cell>
          <cell r="I1866" t="str">
            <v/>
          </cell>
          <cell r="J1866">
            <v>0</v>
          </cell>
          <cell r="K1866">
            <v>0</v>
          </cell>
          <cell r="L1866">
            <v>0</v>
          </cell>
          <cell r="M1866">
            <v>65</v>
          </cell>
          <cell r="N1866">
            <v>31323</v>
          </cell>
          <cell r="O1866" t="str">
            <v>Cr</v>
          </cell>
          <cell r="P1866">
            <v>-31258</v>
          </cell>
        </row>
        <row r="1867">
          <cell r="H1867" t="str">
            <v>Ivy League Group -2 (mdp)</v>
          </cell>
          <cell r="I1867" t="str">
            <v/>
          </cell>
          <cell r="J1867">
            <v>0</v>
          </cell>
          <cell r="K1867">
            <v>0</v>
          </cell>
          <cell r="L1867">
            <v>0</v>
          </cell>
          <cell r="M1867">
            <v>2000000</v>
          </cell>
          <cell r="N1867">
            <v>4000000</v>
          </cell>
          <cell r="O1867" t="str">
            <v>Cr</v>
          </cell>
          <cell r="P1867">
            <v>-2000000</v>
          </cell>
        </row>
        <row r="1868">
          <cell r="H1868" t="str">
            <v>Tution Fee (wil-hero Program)</v>
          </cell>
          <cell r="I1868" t="str">
            <v/>
          </cell>
          <cell r="J1868">
            <v>0</v>
          </cell>
          <cell r="K1868">
            <v>0</v>
          </cell>
          <cell r="L1868">
            <v>0</v>
          </cell>
          <cell r="M1868">
            <v>400000</v>
          </cell>
          <cell r="N1868">
            <v>3900000</v>
          </cell>
          <cell r="O1868" t="str">
            <v>Cr</v>
          </cell>
          <cell r="P1868">
            <v>-3500000</v>
          </cell>
        </row>
        <row r="1869">
          <cell r="H1869" t="str">
            <v>Tution Fee (mba-hero Program)</v>
          </cell>
          <cell r="I1869" t="str">
            <v/>
          </cell>
          <cell r="J1869">
            <v>0</v>
          </cell>
          <cell r="K1869">
            <v>0</v>
          </cell>
          <cell r="L1869">
            <v>0</v>
          </cell>
          <cell r="M1869">
            <v>750000</v>
          </cell>
          <cell r="N1869">
            <v>15250000</v>
          </cell>
          <cell r="O1869" t="str">
            <v>Cr</v>
          </cell>
          <cell r="P1869">
            <v>-14500000</v>
          </cell>
        </row>
        <row r="1870">
          <cell r="H1870" t="str">
            <v>Interest On Income Tax Refunds</v>
          </cell>
          <cell r="I1870" t="str">
            <v/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333853</v>
          </cell>
          <cell r="O1870" t="str">
            <v>Cr</v>
          </cell>
          <cell r="P1870">
            <v>-333853</v>
          </cell>
        </row>
        <row r="1871">
          <cell r="H1871" t="str">
            <v>Interest On Fdr - Endowment Fund</v>
          </cell>
          <cell r="I1871" t="str">
            <v/>
          </cell>
          <cell r="J1871">
            <v>0</v>
          </cell>
          <cell r="K1871">
            <v>0</v>
          </cell>
          <cell r="L1871">
            <v>0</v>
          </cell>
          <cell r="M1871">
            <v>1122901.6200000001</v>
          </cell>
          <cell r="N1871">
            <v>16962234.02</v>
          </cell>
          <cell r="O1871" t="str">
            <v>Cr</v>
          </cell>
          <cell r="P1871">
            <v>-15839332.399999999</v>
          </cell>
        </row>
        <row r="1872">
          <cell r="H1872" t="str">
            <v>Interest On Fdr</v>
          </cell>
          <cell r="I1872" t="str">
            <v/>
          </cell>
          <cell r="J1872">
            <v>0</v>
          </cell>
          <cell r="K1872">
            <v>0</v>
          </cell>
          <cell r="L1872">
            <v>0</v>
          </cell>
          <cell r="M1872">
            <v>10665</v>
          </cell>
          <cell r="N1872">
            <v>300746</v>
          </cell>
          <cell r="O1872" t="str">
            <v>Cr</v>
          </cell>
          <cell r="P1872">
            <v>-290081</v>
          </cell>
        </row>
        <row r="1873">
          <cell r="H1873" t="str">
            <v>Interest On Saving Account - Fcra</v>
          </cell>
          <cell r="I1873" t="str">
            <v/>
          </cell>
          <cell r="J1873">
            <v>0</v>
          </cell>
          <cell r="K1873">
            <v>0</v>
          </cell>
          <cell r="L1873">
            <v>0</v>
          </cell>
          <cell r="M1873">
            <v>146330</v>
          </cell>
          <cell r="N1873">
            <v>146330</v>
          </cell>
          <cell r="O1873" t="str">
            <v>Cr</v>
          </cell>
          <cell r="P1873">
            <v>0</v>
          </cell>
        </row>
        <row r="1874">
          <cell r="H1874" t="str">
            <v>Interest On Saving A/c</v>
          </cell>
          <cell r="I1874" t="str">
            <v/>
          </cell>
          <cell r="J1874">
            <v>0</v>
          </cell>
          <cell r="K1874">
            <v>0</v>
          </cell>
          <cell r="L1874">
            <v>0</v>
          </cell>
          <cell r="M1874">
            <v>100783</v>
          </cell>
          <cell r="N1874">
            <v>2899864</v>
          </cell>
          <cell r="O1874" t="str">
            <v>Cr</v>
          </cell>
          <cell r="P1874">
            <v>-2799081</v>
          </cell>
        </row>
        <row r="1875">
          <cell r="H1875" t="str">
            <v>Donation - Fcra</v>
          </cell>
          <cell r="I1875" t="str">
            <v/>
          </cell>
          <cell r="J1875">
            <v>0</v>
          </cell>
          <cell r="K1875">
            <v>0</v>
          </cell>
          <cell r="L1875">
            <v>0</v>
          </cell>
          <cell r="M1875">
            <v>3700000</v>
          </cell>
          <cell r="N1875">
            <v>6751076</v>
          </cell>
          <cell r="O1875" t="str">
            <v>Cr</v>
          </cell>
          <cell r="P1875">
            <v>-3051076</v>
          </cell>
        </row>
        <row r="1876">
          <cell r="H1876" t="str">
            <v>Csr Grant/donation - Webhelp</v>
          </cell>
          <cell r="I1876" t="str">
            <v/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1200000</v>
          </cell>
          <cell r="O1876" t="str">
            <v>Cr</v>
          </cell>
          <cell r="P1876">
            <v>-1200000</v>
          </cell>
        </row>
        <row r="1877">
          <cell r="H1877" t="str">
            <v>Csr Grant/donation -hmcl</v>
          </cell>
          <cell r="I1877" t="str">
            <v/>
          </cell>
          <cell r="J1877">
            <v>0</v>
          </cell>
          <cell r="K1877">
            <v>0</v>
          </cell>
          <cell r="L1877">
            <v>0</v>
          </cell>
          <cell r="M1877">
            <v>11223271</v>
          </cell>
          <cell r="N1877">
            <v>200002360</v>
          </cell>
          <cell r="O1877" t="str">
            <v>Cr</v>
          </cell>
          <cell r="P1877">
            <v>-188779089</v>
          </cell>
        </row>
        <row r="1878">
          <cell r="H1878" t="str">
            <v>Rental Income</v>
          </cell>
          <cell r="I1878" t="str">
            <v/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243199</v>
          </cell>
          <cell r="O1878" t="str">
            <v>Cr</v>
          </cell>
          <cell r="P1878">
            <v>-243199</v>
          </cell>
        </row>
        <row r="1879">
          <cell r="H1879" t="str">
            <v>Scholarship-hostel Fee</v>
          </cell>
          <cell r="I1879" t="str">
            <v/>
          </cell>
          <cell r="J1879">
            <v>0</v>
          </cell>
          <cell r="K1879">
            <v>0</v>
          </cell>
          <cell r="L1879">
            <v>0</v>
          </cell>
          <cell r="M1879">
            <v>875856.5</v>
          </cell>
          <cell r="N1879">
            <v>0</v>
          </cell>
          <cell r="O1879" t="str">
            <v>Dr</v>
          </cell>
          <cell r="P1879">
            <v>875856.5</v>
          </cell>
        </row>
        <row r="1880">
          <cell r="H1880" t="str">
            <v>Scholarship-tuition Fee</v>
          </cell>
          <cell r="I1880" t="str">
            <v/>
          </cell>
          <cell r="J1880">
            <v>0</v>
          </cell>
          <cell r="K1880">
            <v>0</v>
          </cell>
          <cell r="L1880">
            <v>0</v>
          </cell>
          <cell r="M1880">
            <v>75883512</v>
          </cell>
          <cell r="N1880">
            <v>1762962.5</v>
          </cell>
          <cell r="O1880" t="str">
            <v>Dr</v>
          </cell>
          <cell r="P1880">
            <v>74120549.5</v>
          </cell>
        </row>
        <row r="1881">
          <cell r="H1881" t="str">
            <v>Depreciation #425</v>
          </cell>
          <cell r="I1881" t="str">
            <v>Cr</v>
          </cell>
          <cell r="J1881">
            <v>0</v>
          </cell>
          <cell r="K1881">
            <v>0</v>
          </cell>
          <cell r="L1881">
            <v>0</v>
          </cell>
          <cell r="M1881">
            <v>229924400</v>
          </cell>
          <cell r="N1881">
            <v>209973493</v>
          </cell>
          <cell r="P1881">
            <v>19950907</v>
          </cell>
        </row>
        <row r="1882">
          <cell r="H1882" t="str">
            <v>Education Fair &amp; Seminar</v>
          </cell>
          <cell r="I1882" t="str">
            <v/>
          </cell>
          <cell r="J1882">
            <v>0</v>
          </cell>
          <cell r="K1882">
            <v>0</v>
          </cell>
          <cell r="L1882">
            <v>0</v>
          </cell>
          <cell r="M1882">
            <v>3879296</v>
          </cell>
          <cell r="N1882">
            <v>1392777</v>
          </cell>
          <cell r="O1882" t="str">
            <v>Dr</v>
          </cell>
          <cell r="P1882">
            <v>2486519</v>
          </cell>
        </row>
        <row r="1883">
          <cell r="H1883" t="str">
            <v>Sponsorship Exp.</v>
          </cell>
          <cell r="I1883" t="str">
            <v/>
          </cell>
          <cell r="J1883">
            <v>0</v>
          </cell>
          <cell r="K1883">
            <v>0</v>
          </cell>
          <cell r="L1883">
            <v>0</v>
          </cell>
          <cell r="M1883">
            <v>590000</v>
          </cell>
          <cell r="N1883">
            <v>0</v>
          </cell>
          <cell r="O1883" t="str">
            <v>Dr</v>
          </cell>
          <cell r="P1883">
            <v>590000</v>
          </cell>
        </row>
        <row r="1884">
          <cell r="H1884" t="str">
            <v>Film Shoot #127</v>
          </cell>
          <cell r="I1884" t="str">
            <v/>
          </cell>
          <cell r="J1884">
            <v>0</v>
          </cell>
          <cell r="K1884">
            <v>0</v>
          </cell>
          <cell r="L1884">
            <v>0</v>
          </cell>
          <cell r="M1884">
            <v>467280</v>
          </cell>
          <cell r="N1884">
            <v>293640</v>
          </cell>
          <cell r="O1884" t="str">
            <v>Dr</v>
          </cell>
          <cell r="P1884">
            <v>173640</v>
          </cell>
        </row>
        <row r="1885">
          <cell r="H1885" t="str">
            <v>Website Revamp Expenses</v>
          </cell>
          <cell r="I1885" t="str">
            <v/>
          </cell>
          <cell r="J1885">
            <v>0</v>
          </cell>
          <cell r="K1885">
            <v>0</v>
          </cell>
          <cell r="L1885">
            <v>0</v>
          </cell>
          <cell r="M1885">
            <v>446382</v>
          </cell>
          <cell r="N1885">
            <v>60185</v>
          </cell>
          <cell r="O1885" t="str">
            <v>Dr</v>
          </cell>
          <cell r="P1885">
            <v>386197</v>
          </cell>
        </row>
        <row r="1886">
          <cell r="H1886" t="str">
            <v>School Connect Programe # 128</v>
          </cell>
          <cell r="I1886" t="str">
            <v/>
          </cell>
          <cell r="J1886">
            <v>0</v>
          </cell>
          <cell r="K1886">
            <v>0</v>
          </cell>
          <cell r="L1886">
            <v>0</v>
          </cell>
          <cell r="M1886">
            <v>909680</v>
          </cell>
          <cell r="N1886">
            <v>24218</v>
          </cell>
          <cell r="O1886" t="str">
            <v>Dr</v>
          </cell>
          <cell r="P1886">
            <v>885462</v>
          </cell>
        </row>
        <row r="1887">
          <cell r="H1887" t="str">
            <v>Pr (public Relation) #122</v>
          </cell>
          <cell r="I1887" t="str">
            <v/>
          </cell>
          <cell r="J1887">
            <v>0</v>
          </cell>
          <cell r="K1887">
            <v>0</v>
          </cell>
          <cell r="L1887">
            <v>0</v>
          </cell>
          <cell r="M1887">
            <v>5406878</v>
          </cell>
          <cell r="N1887">
            <v>3359500</v>
          </cell>
          <cell r="O1887" t="str">
            <v>Dr</v>
          </cell>
          <cell r="P1887">
            <v>2047378</v>
          </cell>
        </row>
        <row r="1888">
          <cell r="H1888" t="str">
            <v>Outdoor Media #120</v>
          </cell>
          <cell r="I1888" t="str">
            <v/>
          </cell>
          <cell r="J1888">
            <v>0</v>
          </cell>
          <cell r="K1888">
            <v>0</v>
          </cell>
          <cell r="L1888">
            <v>0</v>
          </cell>
          <cell r="M1888">
            <v>198240</v>
          </cell>
          <cell r="N1888">
            <v>0</v>
          </cell>
          <cell r="O1888" t="str">
            <v>Dr</v>
          </cell>
          <cell r="P1888">
            <v>198240</v>
          </cell>
        </row>
        <row r="1889">
          <cell r="H1889" t="str">
            <v>Open House/pi #135</v>
          </cell>
          <cell r="I1889" t="str">
            <v/>
          </cell>
          <cell r="J1889">
            <v>0</v>
          </cell>
          <cell r="K1889">
            <v>0</v>
          </cell>
          <cell r="L1889">
            <v>0</v>
          </cell>
          <cell r="M1889">
            <v>122858</v>
          </cell>
          <cell r="N1889">
            <v>0</v>
          </cell>
          <cell r="O1889" t="str">
            <v>Dr</v>
          </cell>
          <cell r="P1889">
            <v>122858</v>
          </cell>
        </row>
        <row r="1890">
          <cell r="H1890" t="str">
            <v>Mba Connect Programme #114</v>
          </cell>
          <cell r="I1890" t="str">
            <v/>
          </cell>
          <cell r="J1890">
            <v>0</v>
          </cell>
          <cell r="K1890">
            <v>0</v>
          </cell>
          <cell r="L1890">
            <v>0</v>
          </cell>
          <cell r="M1890">
            <v>7008600</v>
          </cell>
          <cell r="N1890">
            <v>630000</v>
          </cell>
          <cell r="O1890" t="str">
            <v>Dr</v>
          </cell>
          <cell r="P1890">
            <v>6378600</v>
          </cell>
        </row>
        <row r="1891">
          <cell r="H1891" t="str">
            <v>Market Research #125</v>
          </cell>
          <cell r="I1891" t="str">
            <v/>
          </cell>
          <cell r="J1891">
            <v>0</v>
          </cell>
          <cell r="K1891">
            <v>0</v>
          </cell>
          <cell r="L1891">
            <v>0</v>
          </cell>
          <cell r="M1891">
            <v>122280</v>
          </cell>
          <cell r="N1891">
            <v>0</v>
          </cell>
          <cell r="O1891" t="str">
            <v>Dr</v>
          </cell>
          <cell r="P1891">
            <v>122280</v>
          </cell>
        </row>
        <row r="1892">
          <cell r="H1892" t="str">
            <v>Digital Media #117</v>
          </cell>
          <cell r="I1892" t="str">
            <v/>
          </cell>
          <cell r="J1892">
            <v>0</v>
          </cell>
          <cell r="K1892">
            <v>0</v>
          </cell>
          <cell r="L1892">
            <v>0</v>
          </cell>
          <cell r="M1892">
            <v>67650184.659999996</v>
          </cell>
          <cell r="N1892">
            <v>32852303</v>
          </cell>
          <cell r="O1892" t="str">
            <v>Dr</v>
          </cell>
          <cell r="P1892">
            <v>34797881.659999996</v>
          </cell>
        </row>
        <row r="1893">
          <cell r="H1893" t="str">
            <v>Data Purchase #124</v>
          </cell>
          <cell r="I1893" t="str">
            <v/>
          </cell>
          <cell r="J1893">
            <v>0</v>
          </cell>
          <cell r="K1893">
            <v>0</v>
          </cell>
          <cell r="L1893">
            <v>0</v>
          </cell>
          <cell r="M1893">
            <v>59168</v>
          </cell>
          <cell r="N1893">
            <v>28584</v>
          </cell>
          <cell r="O1893" t="str">
            <v>Dr</v>
          </cell>
          <cell r="P1893">
            <v>30584</v>
          </cell>
        </row>
        <row r="1894">
          <cell r="H1894" t="str">
            <v>Coaching Connect Programme #131</v>
          </cell>
          <cell r="I1894" t="str">
            <v/>
          </cell>
          <cell r="J1894">
            <v>0</v>
          </cell>
          <cell r="K1894">
            <v>0</v>
          </cell>
          <cell r="L1894">
            <v>0</v>
          </cell>
          <cell r="M1894">
            <v>4727780</v>
          </cell>
          <cell r="N1894">
            <v>182220</v>
          </cell>
          <cell r="O1894" t="str">
            <v>Dr</v>
          </cell>
          <cell r="P1894">
            <v>4545560</v>
          </cell>
        </row>
        <row r="1895">
          <cell r="H1895" t="str">
            <v>Business Promotion #116</v>
          </cell>
          <cell r="I1895" t="str">
            <v/>
          </cell>
          <cell r="J1895">
            <v>0</v>
          </cell>
          <cell r="K1895">
            <v>0</v>
          </cell>
          <cell r="L1895">
            <v>0</v>
          </cell>
          <cell r="M1895">
            <v>17653</v>
          </cell>
          <cell r="N1895">
            <v>0</v>
          </cell>
          <cell r="O1895" t="str">
            <v>Dr</v>
          </cell>
          <cell r="P1895">
            <v>17653</v>
          </cell>
        </row>
        <row r="1896">
          <cell r="H1896" t="str">
            <v>Brouchers &amp; Leafs #115</v>
          </cell>
          <cell r="I1896" t="str">
            <v/>
          </cell>
          <cell r="J1896">
            <v>0</v>
          </cell>
          <cell r="K1896">
            <v>0</v>
          </cell>
          <cell r="L1896">
            <v>0</v>
          </cell>
          <cell r="M1896">
            <v>234318</v>
          </cell>
          <cell r="N1896">
            <v>0</v>
          </cell>
          <cell r="O1896" t="str">
            <v>Dr</v>
          </cell>
          <cell r="P1896">
            <v>234318</v>
          </cell>
        </row>
        <row r="1897">
          <cell r="H1897" t="str">
            <v>Volleyball #319</v>
          </cell>
          <cell r="I1897" t="str">
            <v/>
          </cell>
          <cell r="J1897">
            <v>0</v>
          </cell>
          <cell r="K1897">
            <v>0</v>
          </cell>
          <cell r="L1897">
            <v>0</v>
          </cell>
          <cell r="M1897">
            <v>25500</v>
          </cell>
          <cell r="N1897">
            <v>0</v>
          </cell>
          <cell r="O1897" t="str">
            <v>Dr</v>
          </cell>
          <cell r="P1897">
            <v>25500</v>
          </cell>
        </row>
        <row r="1898">
          <cell r="H1898" t="str">
            <v>Table Tennis #326</v>
          </cell>
          <cell r="I1898" t="str">
            <v/>
          </cell>
          <cell r="J1898">
            <v>0</v>
          </cell>
          <cell r="K1898">
            <v>0</v>
          </cell>
          <cell r="L1898">
            <v>0</v>
          </cell>
          <cell r="M1898">
            <v>18000</v>
          </cell>
          <cell r="N1898">
            <v>0</v>
          </cell>
          <cell r="O1898" t="str">
            <v>Dr</v>
          </cell>
          <cell r="P1898">
            <v>18000</v>
          </cell>
        </row>
        <row r="1899">
          <cell r="H1899" t="str">
            <v>Kabaddi #323</v>
          </cell>
          <cell r="I1899" t="str">
            <v/>
          </cell>
          <cell r="J1899">
            <v>0</v>
          </cell>
          <cell r="K1899">
            <v>0</v>
          </cell>
          <cell r="L1899">
            <v>0</v>
          </cell>
          <cell r="M1899">
            <v>12500</v>
          </cell>
          <cell r="N1899">
            <v>0</v>
          </cell>
          <cell r="O1899" t="str">
            <v>Dr</v>
          </cell>
          <cell r="P1899">
            <v>12500</v>
          </cell>
        </row>
        <row r="1900">
          <cell r="H1900" t="str">
            <v>Football #317</v>
          </cell>
          <cell r="I1900" t="str">
            <v/>
          </cell>
          <cell r="J1900">
            <v>0</v>
          </cell>
          <cell r="K1900">
            <v>0</v>
          </cell>
          <cell r="L1900">
            <v>0</v>
          </cell>
          <cell r="M1900">
            <v>27000</v>
          </cell>
          <cell r="N1900">
            <v>0</v>
          </cell>
          <cell r="O1900" t="str">
            <v>Dr</v>
          </cell>
          <cell r="P1900">
            <v>27000</v>
          </cell>
        </row>
        <row r="1901">
          <cell r="H1901" t="str">
            <v>Cricket #316</v>
          </cell>
          <cell r="I1901" t="str">
            <v/>
          </cell>
          <cell r="J1901">
            <v>0</v>
          </cell>
          <cell r="K1901">
            <v>0</v>
          </cell>
          <cell r="L1901">
            <v>0</v>
          </cell>
          <cell r="M1901">
            <v>25500</v>
          </cell>
          <cell r="N1901">
            <v>0</v>
          </cell>
          <cell r="O1901" t="str">
            <v>Dr</v>
          </cell>
          <cell r="P1901">
            <v>25500</v>
          </cell>
        </row>
        <row r="1902">
          <cell r="H1902" t="str">
            <v>Badminton #320</v>
          </cell>
          <cell r="I1902" t="str">
            <v/>
          </cell>
          <cell r="J1902">
            <v>0</v>
          </cell>
          <cell r="K1902">
            <v>0</v>
          </cell>
          <cell r="L1902">
            <v>0</v>
          </cell>
          <cell r="M1902">
            <v>13750</v>
          </cell>
          <cell r="N1902">
            <v>0</v>
          </cell>
          <cell r="O1902" t="str">
            <v>Dr</v>
          </cell>
          <cell r="P1902">
            <v>13750</v>
          </cell>
        </row>
        <row r="1903">
          <cell r="H1903" t="str">
            <v>Lab Expenses - Consumables #005</v>
          </cell>
          <cell r="I1903" t="str">
            <v/>
          </cell>
          <cell r="J1903">
            <v>0</v>
          </cell>
          <cell r="K1903">
            <v>0</v>
          </cell>
          <cell r="L1903">
            <v>0</v>
          </cell>
          <cell r="M1903">
            <v>1854045</v>
          </cell>
          <cell r="N1903">
            <v>536692</v>
          </cell>
          <cell r="O1903" t="str">
            <v>Dr</v>
          </cell>
          <cell r="P1903">
            <v>1317353</v>
          </cell>
        </row>
        <row r="1904">
          <cell r="H1904" t="str">
            <v>Stipend Exp-student #032</v>
          </cell>
          <cell r="I1904" t="str">
            <v/>
          </cell>
          <cell r="J1904">
            <v>0</v>
          </cell>
          <cell r="K1904">
            <v>0</v>
          </cell>
          <cell r="L1904">
            <v>0</v>
          </cell>
          <cell r="M1904">
            <v>13736274</v>
          </cell>
          <cell r="N1904">
            <v>4369000</v>
          </cell>
          <cell r="O1904" t="str">
            <v>Dr</v>
          </cell>
          <cell r="P1904">
            <v>9367274</v>
          </cell>
        </row>
        <row r="1905">
          <cell r="H1905" t="str">
            <v>Academic Allowance</v>
          </cell>
          <cell r="I1905" t="str">
            <v/>
          </cell>
          <cell r="J1905">
            <v>0</v>
          </cell>
          <cell r="K1905">
            <v>0</v>
          </cell>
          <cell r="L1905">
            <v>0</v>
          </cell>
          <cell r="M1905">
            <v>2224079</v>
          </cell>
          <cell r="N1905">
            <v>3000</v>
          </cell>
          <cell r="O1905" t="str">
            <v>Dr</v>
          </cell>
          <cell r="P1905">
            <v>2221079</v>
          </cell>
        </row>
        <row r="1906">
          <cell r="H1906" t="str">
            <v>House Rent Allowance</v>
          </cell>
          <cell r="I1906" t="str">
            <v/>
          </cell>
          <cell r="J1906">
            <v>0</v>
          </cell>
          <cell r="K1906">
            <v>0</v>
          </cell>
          <cell r="L1906">
            <v>0</v>
          </cell>
          <cell r="M1906">
            <v>27510954</v>
          </cell>
          <cell r="N1906">
            <v>58252</v>
          </cell>
          <cell r="O1906" t="str">
            <v>Dr</v>
          </cell>
          <cell r="P1906">
            <v>27452702</v>
          </cell>
        </row>
        <row r="1907">
          <cell r="H1907" t="str">
            <v>Other Allowance</v>
          </cell>
          <cell r="I1907" t="str">
            <v/>
          </cell>
          <cell r="J1907">
            <v>0</v>
          </cell>
          <cell r="K1907">
            <v>0</v>
          </cell>
          <cell r="L1907">
            <v>0</v>
          </cell>
          <cell r="M1907">
            <v>19988461</v>
          </cell>
          <cell r="N1907">
            <v>1107799</v>
          </cell>
          <cell r="O1907" t="str">
            <v>Dr</v>
          </cell>
          <cell r="P1907">
            <v>18880662</v>
          </cell>
        </row>
        <row r="1908">
          <cell r="H1908" t="str">
            <v>Basic Pay</v>
          </cell>
          <cell r="I1908" t="str">
            <v/>
          </cell>
          <cell r="J1908">
            <v>0</v>
          </cell>
          <cell r="K1908">
            <v>0</v>
          </cell>
          <cell r="L1908">
            <v>0</v>
          </cell>
          <cell r="M1908">
            <v>100970955</v>
          </cell>
          <cell r="N1908">
            <v>145629</v>
          </cell>
          <cell r="O1908" t="str">
            <v>Dr</v>
          </cell>
          <cell r="P1908">
            <v>100825326</v>
          </cell>
        </row>
        <row r="1909">
          <cell r="H1909" t="str">
            <v>Leave Travel Allowance-lta #164</v>
          </cell>
          <cell r="J1909">
            <v>0</v>
          </cell>
          <cell r="K1909">
            <v>0</v>
          </cell>
          <cell r="L1909">
            <v>0</v>
          </cell>
          <cell r="M1909">
            <v>810967</v>
          </cell>
          <cell r="N1909">
            <v>0</v>
          </cell>
          <cell r="O1909" t="str">
            <v>Dr</v>
          </cell>
          <cell r="P1909">
            <v>810967</v>
          </cell>
        </row>
        <row r="1910">
          <cell r="H1910" t="str">
            <v>Leave Encashment #186</v>
          </cell>
          <cell r="J1910">
            <v>0</v>
          </cell>
          <cell r="K1910">
            <v>0</v>
          </cell>
          <cell r="L1910">
            <v>0</v>
          </cell>
          <cell r="M1910">
            <v>11547475</v>
          </cell>
          <cell r="N1910">
            <v>461295</v>
          </cell>
          <cell r="O1910" t="str">
            <v>Dr</v>
          </cell>
          <cell r="P1910">
            <v>11086180</v>
          </cell>
        </row>
        <row r="1911">
          <cell r="H1911" t="str">
            <v>Gratuity #163</v>
          </cell>
          <cell r="J1911">
            <v>0</v>
          </cell>
          <cell r="K1911">
            <v>0</v>
          </cell>
          <cell r="L1911">
            <v>0</v>
          </cell>
          <cell r="M1911">
            <v>11125351</v>
          </cell>
          <cell r="N1911">
            <v>706998</v>
          </cell>
          <cell r="O1911" t="str">
            <v>Dr</v>
          </cell>
          <cell r="P1911">
            <v>10418353</v>
          </cell>
        </row>
        <row r="1912">
          <cell r="H1912" t="str">
            <v>Misc Deductions #158</v>
          </cell>
          <cell r="I1912" t="str">
            <v/>
          </cell>
          <cell r="J1912">
            <v>0</v>
          </cell>
          <cell r="K1912">
            <v>0</v>
          </cell>
          <cell r="L1912">
            <v>0</v>
          </cell>
          <cell r="M1912">
            <v>1359348</v>
          </cell>
          <cell r="N1912">
            <v>1586565</v>
          </cell>
          <cell r="O1912" t="str">
            <v>Cr</v>
          </cell>
          <cell r="P1912">
            <v>-227217</v>
          </cell>
        </row>
        <row r="1913">
          <cell r="H1913" t="str">
            <v>Uniform Allowance</v>
          </cell>
          <cell r="I1913" t="str">
            <v/>
          </cell>
          <cell r="J1913">
            <v>0</v>
          </cell>
          <cell r="K1913">
            <v>0</v>
          </cell>
          <cell r="L1913">
            <v>0</v>
          </cell>
          <cell r="M1913">
            <v>2249485</v>
          </cell>
          <cell r="N1913">
            <v>1935</v>
          </cell>
          <cell r="O1913" t="str">
            <v>Dr</v>
          </cell>
          <cell r="P1913">
            <v>2247550</v>
          </cell>
        </row>
        <row r="1914">
          <cell r="H1914" t="str">
            <v>Special Allowance</v>
          </cell>
          <cell r="I1914" t="str">
            <v/>
          </cell>
          <cell r="J1914">
            <v>0</v>
          </cell>
          <cell r="K1914">
            <v>0</v>
          </cell>
          <cell r="L1914">
            <v>0</v>
          </cell>
          <cell r="M1914">
            <v>72902420</v>
          </cell>
          <cell r="N1914">
            <v>1853460</v>
          </cell>
          <cell r="O1914" t="str">
            <v>Dr</v>
          </cell>
          <cell r="P1914">
            <v>71048960</v>
          </cell>
        </row>
        <row r="1915">
          <cell r="H1915" t="str">
            <v>Esi Employer</v>
          </cell>
          <cell r="I1915" t="str">
            <v/>
          </cell>
          <cell r="J1915">
            <v>0</v>
          </cell>
          <cell r="K1915">
            <v>0</v>
          </cell>
          <cell r="L1915">
            <v>0</v>
          </cell>
          <cell r="M1915">
            <v>43863</v>
          </cell>
          <cell r="N1915">
            <v>5</v>
          </cell>
          <cell r="O1915" t="str">
            <v>Dr</v>
          </cell>
          <cell r="P1915">
            <v>43858</v>
          </cell>
        </row>
        <row r="1916">
          <cell r="H1916" t="str">
            <v>Epf Admin Charges</v>
          </cell>
          <cell r="I1916" t="str">
            <v/>
          </cell>
          <cell r="J1916">
            <v>0</v>
          </cell>
          <cell r="K1916">
            <v>0</v>
          </cell>
          <cell r="L1916">
            <v>0</v>
          </cell>
          <cell r="M1916">
            <v>269889</v>
          </cell>
          <cell r="N1916">
            <v>413</v>
          </cell>
          <cell r="O1916" t="str">
            <v>Dr</v>
          </cell>
          <cell r="P1916">
            <v>269476</v>
          </cell>
        </row>
        <row r="1917">
          <cell r="H1917" t="str">
            <v>Edli Charges</v>
          </cell>
          <cell r="I1917" t="str">
            <v/>
          </cell>
          <cell r="J1917">
            <v>0</v>
          </cell>
          <cell r="K1917">
            <v>0</v>
          </cell>
          <cell r="L1917">
            <v>0</v>
          </cell>
          <cell r="M1917">
            <v>154950</v>
          </cell>
          <cell r="N1917">
            <v>450</v>
          </cell>
          <cell r="O1917" t="str">
            <v>Dr</v>
          </cell>
          <cell r="P1917">
            <v>154500</v>
          </cell>
        </row>
        <row r="1918">
          <cell r="H1918" t="str">
            <v>Eps</v>
          </cell>
          <cell r="I1918" t="str">
            <v/>
          </cell>
          <cell r="J1918">
            <v>0</v>
          </cell>
          <cell r="K1918">
            <v>0</v>
          </cell>
          <cell r="L1918">
            <v>0</v>
          </cell>
          <cell r="M1918">
            <v>2397268</v>
          </cell>
          <cell r="N1918">
            <v>5268</v>
          </cell>
          <cell r="O1918" t="str">
            <v>Dr</v>
          </cell>
          <cell r="P1918">
            <v>2392000</v>
          </cell>
        </row>
        <row r="1919">
          <cell r="H1919" t="str">
            <v>Employers Share</v>
          </cell>
          <cell r="I1919" t="str">
            <v/>
          </cell>
          <cell r="J1919">
            <v>0</v>
          </cell>
          <cell r="K1919">
            <v>0</v>
          </cell>
          <cell r="L1919">
            <v>0</v>
          </cell>
          <cell r="M1919">
            <v>4076446</v>
          </cell>
          <cell r="N1919">
            <v>550</v>
          </cell>
          <cell r="O1919" t="str">
            <v>Dr</v>
          </cell>
          <cell r="P1919">
            <v>4075896</v>
          </cell>
        </row>
        <row r="1920">
          <cell r="H1920" t="str">
            <v>Esic Employer Contribution</v>
          </cell>
          <cell r="I1920" t="str">
            <v/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6</v>
          </cell>
          <cell r="O1920" t="str">
            <v>Cr</v>
          </cell>
          <cell r="P1920">
            <v>-6</v>
          </cell>
        </row>
        <row r="1921">
          <cell r="H1921" t="str">
            <v>Mobile (r)</v>
          </cell>
          <cell r="I1921" t="str">
            <v/>
          </cell>
          <cell r="J1921">
            <v>0</v>
          </cell>
          <cell r="K1921">
            <v>0</v>
          </cell>
          <cell r="L1921">
            <v>0</v>
          </cell>
          <cell r="M1921">
            <v>1968056</v>
          </cell>
          <cell r="N1921">
            <v>1639758</v>
          </cell>
          <cell r="O1921" t="str">
            <v>Dr</v>
          </cell>
          <cell r="P1921">
            <v>328298</v>
          </cell>
        </row>
        <row r="1922">
          <cell r="H1922" t="str">
            <v>Food Coupons (r)</v>
          </cell>
          <cell r="I1922" t="str">
            <v/>
          </cell>
          <cell r="J1922">
            <v>0</v>
          </cell>
          <cell r="K1922">
            <v>0</v>
          </cell>
          <cell r="L1922">
            <v>0</v>
          </cell>
          <cell r="M1922">
            <v>1281381</v>
          </cell>
          <cell r="N1922">
            <v>745032</v>
          </cell>
          <cell r="O1922" t="str">
            <v>Dr</v>
          </cell>
          <cell r="P1922">
            <v>536349</v>
          </cell>
        </row>
        <row r="1923">
          <cell r="H1923" t="str">
            <v>Driver Salary (r)</v>
          </cell>
          <cell r="I1923" t="str">
            <v/>
          </cell>
          <cell r="J1923">
            <v>0</v>
          </cell>
          <cell r="K1923">
            <v>0</v>
          </cell>
          <cell r="L1923">
            <v>0</v>
          </cell>
          <cell r="M1923">
            <v>14675961</v>
          </cell>
          <cell r="N1923">
            <v>10290539</v>
          </cell>
          <cell r="O1923" t="str">
            <v>Dr</v>
          </cell>
          <cell r="P1923">
            <v>4385422</v>
          </cell>
        </row>
        <row r="1924">
          <cell r="H1924" t="str">
            <v>Conveyance (r)</v>
          </cell>
          <cell r="I1924" t="str">
            <v/>
          </cell>
          <cell r="J1924">
            <v>0</v>
          </cell>
          <cell r="K1924">
            <v>0</v>
          </cell>
          <cell r="L1924">
            <v>0</v>
          </cell>
          <cell r="M1924">
            <v>9822390</v>
          </cell>
          <cell r="N1924">
            <v>6938729</v>
          </cell>
          <cell r="O1924" t="str">
            <v>Dr</v>
          </cell>
          <cell r="P1924">
            <v>2883661</v>
          </cell>
        </row>
        <row r="1925">
          <cell r="H1925" t="str">
            <v>Books &amp; Periodicals (r)</v>
          </cell>
          <cell r="I1925" t="str">
            <v/>
          </cell>
          <cell r="J1925">
            <v>0</v>
          </cell>
          <cell r="K1925">
            <v>0</v>
          </cell>
          <cell r="L1925">
            <v>0</v>
          </cell>
          <cell r="M1925">
            <v>1217089</v>
          </cell>
          <cell r="N1925">
            <v>1051525</v>
          </cell>
          <cell r="O1925" t="str">
            <v>Dr</v>
          </cell>
          <cell r="P1925">
            <v>165564</v>
          </cell>
        </row>
        <row r="1926">
          <cell r="H1926" t="str">
            <v>Inspection &amp; Recogination Fee</v>
          </cell>
          <cell r="I1926" t="str">
            <v/>
          </cell>
          <cell r="J1926">
            <v>0</v>
          </cell>
          <cell r="K1926">
            <v>0</v>
          </cell>
          <cell r="L1926">
            <v>0</v>
          </cell>
          <cell r="M1926">
            <v>550000</v>
          </cell>
          <cell r="N1926">
            <v>0</v>
          </cell>
          <cell r="O1926" t="str">
            <v>Dr</v>
          </cell>
          <cell r="P1926">
            <v>550000</v>
          </cell>
        </row>
        <row r="1927">
          <cell r="H1927" t="str">
            <v>Machinery / Equipment Rental - Hostel</v>
          </cell>
          <cell r="I1927" t="str">
            <v/>
          </cell>
          <cell r="J1927">
            <v>0</v>
          </cell>
          <cell r="K1927">
            <v>0</v>
          </cell>
          <cell r="L1927">
            <v>0</v>
          </cell>
          <cell r="M1927">
            <v>985595</v>
          </cell>
          <cell r="N1927">
            <v>513615</v>
          </cell>
          <cell r="O1927" t="str">
            <v>Dr</v>
          </cell>
          <cell r="P1927">
            <v>471980</v>
          </cell>
        </row>
        <row r="1928">
          <cell r="H1928" t="str">
            <v>Machinery / Equipment Rental #241</v>
          </cell>
          <cell r="I1928" t="str">
            <v/>
          </cell>
          <cell r="J1928">
            <v>0</v>
          </cell>
          <cell r="K1928">
            <v>0</v>
          </cell>
          <cell r="L1928">
            <v>0</v>
          </cell>
          <cell r="M1928">
            <v>985601</v>
          </cell>
          <cell r="N1928">
            <v>487601</v>
          </cell>
          <cell r="O1928" t="str">
            <v>Dr</v>
          </cell>
          <cell r="P1928">
            <v>498000</v>
          </cell>
        </row>
        <row r="1929">
          <cell r="H1929" t="str">
            <v>Website Domain Charges #052</v>
          </cell>
          <cell r="I1929" t="str">
            <v/>
          </cell>
          <cell r="J1929">
            <v>0</v>
          </cell>
          <cell r="K1929">
            <v>0</v>
          </cell>
          <cell r="L1929">
            <v>0</v>
          </cell>
          <cell r="M1929">
            <v>187791</v>
          </cell>
          <cell r="N1929">
            <v>117291</v>
          </cell>
          <cell r="O1929" t="str">
            <v>Dr</v>
          </cell>
          <cell r="P1929">
            <v>70500</v>
          </cell>
        </row>
        <row r="1930">
          <cell r="H1930" t="str">
            <v>Audit Expenses #041</v>
          </cell>
          <cell r="I1930" t="str">
            <v/>
          </cell>
          <cell r="J1930">
            <v>0</v>
          </cell>
          <cell r="K1930">
            <v>0</v>
          </cell>
          <cell r="L1930">
            <v>0</v>
          </cell>
          <cell r="M1930">
            <v>476568</v>
          </cell>
          <cell r="N1930">
            <v>63000</v>
          </cell>
          <cell r="O1930" t="str">
            <v>Dr</v>
          </cell>
          <cell r="P1930">
            <v>413568</v>
          </cell>
        </row>
        <row r="1931">
          <cell r="H1931" t="str">
            <v>Donation #043</v>
          </cell>
          <cell r="I1931" t="str">
            <v/>
          </cell>
          <cell r="J1931">
            <v>0</v>
          </cell>
          <cell r="K1931">
            <v>0</v>
          </cell>
          <cell r="L1931">
            <v>0</v>
          </cell>
          <cell r="M1931">
            <v>1750000</v>
          </cell>
          <cell r="N1931">
            <v>750000</v>
          </cell>
          <cell r="O1931" t="str">
            <v>Dr</v>
          </cell>
          <cell r="P1931">
            <v>1000000</v>
          </cell>
        </row>
        <row r="1932">
          <cell r="H1932" t="str">
            <v>Stp #104 (hostel)</v>
          </cell>
          <cell r="I1932" t="str">
            <v/>
          </cell>
          <cell r="J1932">
            <v>0</v>
          </cell>
          <cell r="K1932">
            <v>0</v>
          </cell>
          <cell r="L1932">
            <v>0</v>
          </cell>
          <cell r="M1932">
            <v>459624</v>
          </cell>
          <cell r="N1932">
            <v>325812</v>
          </cell>
          <cell r="O1932" t="str">
            <v>Dr</v>
          </cell>
          <cell r="P1932">
            <v>133812</v>
          </cell>
        </row>
        <row r="1933">
          <cell r="H1933" t="str">
            <v>Stp #104</v>
          </cell>
          <cell r="I1933" t="str">
            <v/>
          </cell>
          <cell r="J1933">
            <v>0</v>
          </cell>
          <cell r="K1933">
            <v>0</v>
          </cell>
          <cell r="L1933">
            <v>0</v>
          </cell>
          <cell r="M1933">
            <v>2458820</v>
          </cell>
          <cell r="N1933">
            <v>1341595</v>
          </cell>
          <cell r="O1933" t="str">
            <v>Dr</v>
          </cell>
          <cell r="P1933">
            <v>1117225</v>
          </cell>
        </row>
        <row r="1934">
          <cell r="H1934" t="str">
            <v>Repair &amp; Replacement Of Kitchenware</v>
          </cell>
          <cell r="I1934" t="str">
            <v/>
          </cell>
          <cell r="J1934">
            <v>0</v>
          </cell>
          <cell r="K1934">
            <v>0</v>
          </cell>
          <cell r="L1934">
            <v>0</v>
          </cell>
          <cell r="M1934">
            <v>852100</v>
          </cell>
          <cell r="N1934">
            <v>0</v>
          </cell>
          <cell r="O1934" t="str">
            <v>Dr</v>
          </cell>
          <cell r="P1934">
            <v>852100</v>
          </cell>
        </row>
        <row r="1935">
          <cell r="H1935" t="str">
            <v>Housekeeping Material - Hostel</v>
          </cell>
          <cell r="I1935" t="str">
            <v/>
          </cell>
          <cell r="J1935">
            <v>0</v>
          </cell>
          <cell r="K1935">
            <v>0</v>
          </cell>
          <cell r="L1935">
            <v>0</v>
          </cell>
          <cell r="M1935">
            <v>229338</v>
          </cell>
          <cell r="N1935">
            <v>0</v>
          </cell>
          <cell r="O1935" t="str">
            <v>Dr</v>
          </cell>
          <cell r="P1935">
            <v>229338</v>
          </cell>
        </row>
        <row r="1936">
          <cell r="H1936" t="str">
            <v>Housekeeping Maintenance - Hostel</v>
          </cell>
          <cell r="I1936" t="str">
            <v/>
          </cell>
          <cell r="J1936">
            <v>0</v>
          </cell>
          <cell r="K1936">
            <v>0</v>
          </cell>
          <cell r="L1936">
            <v>0</v>
          </cell>
          <cell r="M1936">
            <v>7092927</v>
          </cell>
          <cell r="N1936">
            <v>3092860</v>
          </cell>
          <cell r="O1936" t="str">
            <v>Dr</v>
          </cell>
          <cell r="P1936">
            <v>4000067</v>
          </cell>
        </row>
        <row r="1937">
          <cell r="H1937" t="str">
            <v>Housekeeping - University #102</v>
          </cell>
          <cell r="I1937" t="str">
            <v/>
          </cell>
          <cell r="J1937">
            <v>0</v>
          </cell>
          <cell r="K1937">
            <v>0</v>
          </cell>
          <cell r="L1937">
            <v>0</v>
          </cell>
          <cell r="M1937">
            <v>103388</v>
          </cell>
          <cell r="N1937">
            <v>15500</v>
          </cell>
          <cell r="O1937" t="str">
            <v>Dr</v>
          </cell>
          <cell r="P1937">
            <v>87888</v>
          </cell>
        </row>
        <row r="1938">
          <cell r="H1938" t="str">
            <v>Housekeeping - Material #101</v>
          </cell>
          <cell r="I1938" t="str">
            <v/>
          </cell>
          <cell r="J1938">
            <v>0</v>
          </cell>
          <cell r="K1938">
            <v>0</v>
          </cell>
          <cell r="L1938">
            <v>0</v>
          </cell>
          <cell r="M1938">
            <v>444825</v>
          </cell>
          <cell r="N1938">
            <v>125987</v>
          </cell>
          <cell r="O1938" t="str">
            <v>Dr</v>
          </cell>
          <cell r="P1938">
            <v>318838</v>
          </cell>
        </row>
        <row r="1939">
          <cell r="H1939" t="str">
            <v>Housekeeping -maintenance University #106</v>
          </cell>
          <cell r="I1939" t="str">
            <v/>
          </cell>
          <cell r="J1939">
            <v>0</v>
          </cell>
          <cell r="K1939">
            <v>0</v>
          </cell>
          <cell r="L1939">
            <v>0</v>
          </cell>
          <cell r="M1939">
            <v>7028763</v>
          </cell>
          <cell r="N1939">
            <v>3020202</v>
          </cell>
          <cell r="O1939" t="str">
            <v>Dr</v>
          </cell>
          <cell r="P1939">
            <v>4008561</v>
          </cell>
        </row>
        <row r="1940">
          <cell r="H1940" t="str">
            <v>Housekeeping Office Management Exp.-hostel</v>
          </cell>
          <cell r="I1940" t="str">
            <v/>
          </cell>
          <cell r="J1940">
            <v>0</v>
          </cell>
          <cell r="K1940">
            <v>0</v>
          </cell>
          <cell r="L1940">
            <v>0</v>
          </cell>
          <cell r="M1940">
            <v>97131</v>
          </cell>
          <cell r="N1940">
            <v>30122</v>
          </cell>
          <cell r="O1940" t="str">
            <v>Dr</v>
          </cell>
          <cell r="P1940">
            <v>67009</v>
          </cell>
        </row>
        <row r="1941">
          <cell r="H1941" t="str">
            <v>Housekeeping-office Management #107</v>
          </cell>
          <cell r="I1941" t="str">
            <v/>
          </cell>
          <cell r="J1941">
            <v>0</v>
          </cell>
          <cell r="K1941">
            <v>0</v>
          </cell>
          <cell r="L1941">
            <v>0</v>
          </cell>
          <cell r="M1941">
            <v>3272574</v>
          </cell>
          <cell r="N1941">
            <v>1439197</v>
          </cell>
          <cell r="O1941" t="str">
            <v>Dr</v>
          </cell>
          <cell r="P1941">
            <v>1833377</v>
          </cell>
        </row>
        <row r="1942">
          <cell r="H1942" t="str">
            <v>Repair &amp; Maintenance Computer &amp; Printer</v>
          </cell>
          <cell r="I1942" t="str">
            <v/>
          </cell>
          <cell r="J1942">
            <v>0</v>
          </cell>
          <cell r="K1942">
            <v>0</v>
          </cell>
          <cell r="L1942">
            <v>0</v>
          </cell>
          <cell r="M1942">
            <v>74733</v>
          </cell>
          <cell r="N1942">
            <v>64615</v>
          </cell>
          <cell r="O1942" t="str">
            <v>Dr</v>
          </cell>
          <cell r="P1942">
            <v>10118</v>
          </cell>
        </row>
        <row r="1943">
          <cell r="H1943" t="str">
            <v>Student Books Exp. #024</v>
          </cell>
          <cell r="I1943" t="str">
            <v/>
          </cell>
          <cell r="J1943">
            <v>0</v>
          </cell>
          <cell r="K1943">
            <v>0</v>
          </cell>
          <cell r="L1943">
            <v>0</v>
          </cell>
          <cell r="M1943">
            <v>768046</v>
          </cell>
          <cell r="N1943">
            <v>709988</v>
          </cell>
          <cell r="O1943" t="str">
            <v>Dr</v>
          </cell>
          <cell r="P1943">
            <v>58058</v>
          </cell>
        </row>
        <row r="1944">
          <cell r="H1944" t="str">
            <v>Ccd Machine &amp; Pantry Consumables #085</v>
          </cell>
          <cell r="I1944" t="str">
            <v/>
          </cell>
          <cell r="J1944">
            <v>0</v>
          </cell>
          <cell r="K1944">
            <v>0</v>
          </cell>
          <cell r="L1944">
            <v>0</v>
          </cell>
          <cell r="M1944">
            <v>293921</v>
          </cell>
          <cell r="N1944">
            <v>0</v>
          </cell>
          <cell r="O1944" t="str">
            <v>Dr</v>
          </cell>
          <cell r="P1944">
            <v>293921</v>
          </cell>
        </row>
        <row r="1945">
          <cell r="H1945" t="str">
            <v>It Consumables #068</v>
          </cell>
          <cell r="I1945" t="str">
            <v/>
          </cell>
          <cell r="J1945">
            <v>0</v>
          </cell>
          <cell r="K1945">
            <v>0</v>
          </cell>
          <cell r="L1945">
            <v>0</v>
          </cell>
          <cell r="M1945">
            <v>678188</v>
          </cell>
          <cell r="N1945">
            <v>151771</v>
          </cell>
          <cell r="O1945" t="str">
            <v>Dr</v>
          </cell>
          <cell r="P1945">
            <v>526417</v>
          </cell>
        </row>
        <row r="1946">
          <cell r="H1946" t="str">
            <v>Workshop Expense - R&amp;m #020</v>
          </cell>
          <cell r="I1946" t="str">
            <v/>
          </cell>
          <cell r="J1946">
            <v>0</v>
          </cell>
          <cell r="K1946">
            <v>0</v>
          </cell>
          <cell r="L1946">
            <v>0</v>
          </cell>
          <cell r="M1946">
            <v>10000</v>
          </cell>
          <cell r="N1946">
            <v>10000</v>
          </cell>
          <cell r="P1946">
            <v>0</v>
          </cell>
        </row>
        <row r="1947">
          <cell r="H1947" t="str">
            <v>Workshop Expense - Consumables #019</v>
          </cell>
          <cell r="I1947" t="str">
            <v/>
          </cell>
          <cell r="J1947">
            <v>0</v>
          </cell>
          <cell r="K1947">
            <v>0</v>
          </cell>
          <cell r="L1947">
            <v>0</v>
          </cell>
          <cell r="M1947">
            <v>810</v>
          </cell>
          <cell r="N1947">
            <v>0</v>
          </cell>
          <cell r="O1947" t="str">
            <v>Dr</v>
          </cell>
          <cell r="P1947">
            <v>810</v>
          </cell>
        </row>
        <row r="1948">
          <cell r="H1948" t="str">
            <v>Professional &amp; Consultancy Charges #91</v>
          </cell>
          <cell r="I1948" t="str">
            <v/>
          </cell>
          <cell r="J1948">
            <v>0</v>
          </cell>
          <cell r="K1948">
            <v>0</v>
          </cell>
          <cell r="L1948">
            <v>0</v>
          </cell>
          <cell r="M1948">
            <v>17349338</v>
          </cell>
          <cell r="N1948">
            <v>8110794</v>
          </cell>
          <cell r="O1948" t="str">
            <v>Dr</v>
          </cell>
          <cell r="P1948">
            <v>9238544</v>
          </cell>
        </row>
        <row r="1949">
          <cell r="H1949" t="str">
            <v>Guest House Expenses #240</v>
          </cell>
          <cell r="I1949" t="str">
            <v/>
          </cell>
          <cell r="J1949">
            <v>0</v>
          </cell>
          <cell r="K1949">
            <v>0</v>
          </cell>
          <cell r="L1949">
            <v>0</v>
          </cell>
          <cell r="M1949">
            <v>20541</v>
          </cell>
          <cell r="N1949">
            <v>0</v>
          </cell>
          <cell r="O1949" t="str">
            <v>Dr</v>
          </cell>
          <cell r="P1949">
            <v>20541</v>
          </cell>
        </row>
        <row r="1950">
          <cell r="H1950" t="str">
            <v>Book Binding Expenses</v>
          </cell>
          <cell r="I1950" t="str">
            <v/>
          </cell>
          <cell r="J1950">
            <v>0</v>
          </cell>
          <cell r="K1950">
            <v>0</v>
          </cell>
          <cell r="L1950">
            <v>0</v>
          </cell>
          <cell r="M1950">
            <v>15000</v>
          </cell>
          <cell r="N1950">
            <v>0</v>
          </cell>
          <cell r="O1950" t="str">
            <v>Dr</v>
          </cell>
          <cell r="P1950">
            <v>15000</v>
          </cell>
        </row>
        <row r="1951">
          <cell r="H1951" t="str">
            <v>Noc/renewal Charges #232</v>
          </cell>
          <cell r="I1951" t="str">
            <v/>
          </cell>
          <cell r="J1951">
            <v>0</v>
          </cell>
          <cell r="K1951">
            <v>0</v>
          </cell>
          <cell r="L1951">
            <v>0</v>
          </cell>
          <cell r="M1951">
            <v>152885</v>
          </cell>
          <cell r="N1951">
            <v>0</v>
          </cell>
          <cell r="O1951" t="str">
            <v>Dr</v>
          </cell>
          <cell r="P1951">
            <v>152885</v>
          </cell>
        </row>
        <row r="1952">
          <cell r="H1952" t="str">
            <v>Short &amp; Excess #373</v>
          </cell>
          <cell r="I1952" t="str">
            <v/>
          </cell>
          <cell r="J1952">
            <v>0</v>
          </cell>
          <cell r="K1952">
            <v>0</v>
          </cell>
          <cell r="L1952">
            <v>0</v>
          </cell>
          <cell r="M1952">
            <v>295.11</v>
          </cell>
          <cell r="N1952">
            <v>539.70000000000005</v>
          </cell>
          <cell r="O1952" t="str">
            <v>Cr</v>
          </cell>
          <cell r="P1952">
            <v>-244.59000000000003</v>
          </cell>
        </row>
        <row r="1953">
          <cell r="H1953" t="str">
            <v>General Admin &amp; Misc Exp #047</v>
          </cell>
          <cell r="I1953" t="str">
            <v/>
          </cell>
          <cell r="J1953">
            <v>0</v>
          </cell>
          <cell r="K1953">
            <v>0</v>
          </cell>
          <cell r="L1953">
            <v>0</v>
          </cell>
          <cell r="M1953">
            <v>12022</v>
          </cell>
          <cell r="N1953">
            <v>168</v>
          </cell>
          <cell r="O1953" t="str">
            <v>Dr</v>
          </cell>
          <cell r="P1953">
            <v>11854</v>
          </cell>
        </row>
        <row r="1954">
          <cell r="H1954" t="str">
            <v>Books &amp; Periodicals #001</v>
          </cell>
          <cell r="I1954" t="str">
            <v/>
          </cell>
          <cell r="J1954">
            <v>0</v>
          </cell>
          <cell r="K1954">
            <v>0</v>
          </cell>
          <cell r="L1954">
            <v>0</v>
          </cell>
          <cell r="M1954">
            <v>6702</v>
          </cell>
          <cell r="N1954">
            <v>335</v>
          </cell>
          <cell r="O1954" t="str">
            <v>Dr</v>
          </cell>
          <cell r="P1954">
            <v>6367</v>
          </cell>
        </row>
        <row r="1955">
          <cell r="H1955" t="str">
            <v>Seed Grant Project-1-exp</v>
          </cell>
          <cell r="J1955">
            <v>0</v>
          </cell>
          <cell r="K1955">
            <v>0</v>
          </cell>
          <cell r="L1955">
            <v>0</v>
          </cell>
          <cell r="M1955">
            <v>140621</v>
          </cell>
          <cell r="N1955">
            <v>0</v>
          </cell>
          <cell r="O1955" t="str">
            <v>Dr</v>
          </cell>
          <cell r="P1955">
            <v>140621</v>
          </cell>
        </row>
        <row r="1956">
          <cell r="H1956" t="str">
            <v>Seed Grant Project-2-exp</v>
          </cell>
          <cell r="J1956">
            <v>0</v>
          </cell>
          <cell r="K1956">
            <v>0</v>
          </cell>
          <cell r="L1956">
            <v>0</v>
          </cell>
          <cell r="M1956">
            <v>599442</v>
          </cell>
          <cell r="N1956">
            <v>0</v>
          </cell>
          <cell r="O1956" t="str">
            <v>Dr</v>
          </cell>
          <cell r="P1956">
            <v>599442</v>
          </cell>
        </row>
        <row r="1957">
          <cell r="H1957" t="str">
            <v>Seed Grant Project-3-exp</v>
          </cell>
          <cell r="J1957">
            <v>0</v>
          </cell>
          <cell r="K1957">
            <v>0</v>
          </cell>
          <cell r="L1957">
            <v>0</v>
          </cell>
          <cell r="M1957">
            <v>223400</v>
          </cell>
          <cell r="N1957">
            <v>0</v>
          </cell>
          <cell r="O1957" t="str">
            <v>Dr</v>
          </cell>
          <cell r="P1957">
            <v>223400</v>
          </cell>
        </row>
        <row r="1958">
          <cell r="H1958" t="str">
            <v>Seed Grant- Project -2021-22-001-exp</v>
          </cell>
          <cell r="J1958">
            <v>0</v>
          </cell>
          <cell r="K1958">
            <v>0</v>
          </cell>
          <cell r="L1958">
            <v>0</v>
          </cell>
          <cell r="M1958">
            <v>101325</v>
          </cell>
          <cell r="N1958">
            <v>0</v>
          </cell>
          <cell r="O1958" t="str">
            <v>Dr</v>
          </cell>
          <cell r="P1958">
            <v>101325</v>
          </cell>
        </row>
        <row r="1959">
          <cell r="H1959" t="str">
            <v>Parking &amp; Toll Exp. #063</v>
          </cell>
          <cell r="I1959" t="str">
            <v/>
          </cell>
          <cell r="J1959">
            <v>0</v>
          </cell>
          <cell r="K1959">
            <v>0</v>
          </cell>
          <cell r="L1959">
            <v>0</v>
          </cell>
          <cell r="M1959">
            <v>49911</v>
          </cell>
          <cell r="N1959">
            <v>0</v>
          </cell>
          <cell r="O1959" t="str">
            <v>Dr</v>
          </cell>
          <cell r="P1959">
            <v>49911</v>
          </cell>
        </row>
        <row r="1960">
          <cell r="H1960" t="str">
            <v>Laundary Expenses -hostel</v>
          </cell>
          <cell r="I1960" t="str">
            <v/>
          </cell>
          <cell r="J1960">
            <v>0</v>
          </cell>
          <cell r="K1960">
            <v>0</v>
          </cell>
          <cell r="L1960">
            <v>0</v>
          </cell>
          <cell r="M1960">
            <v>820681</v>
          </cell>
          <cell r="N1960">
            <v>193670</v>
          </cell>
          <cell r="O1960" t="str">
            <v>Dr</v>
          </cell>
          <cell r="P1960">
            <v>627011</v>
          </cell>
        </row>
        <row r="1961">
          <cell r="H1961" t="str">
            <v>Food Expenses #081</v>
          </cell>
          <cell r="I1961" t="str">
            <v/>
          </cell>
          <cell r="J1961">
            <v>0</v>
          </cell>
          <cell r="K1961">
            <v>0</v>
          </cell>
          <cell r="L1961">
            <v>0</v>
          </cell>
          <cell r="M1961">
            <v>6131</v>
          </cell>
          <cell r="N1961">
            <v>0</v>
          </cell>
          <cell r="O1961" t="str">
            <v>Dr</v>
          </cell>
          <cell r="P1961">
            <v>6131</v>
          </cell>
        </row>
        <row r="1962">
          <cell r="H1962" t="str">
            <v>Apartment Hostel-d Mess-food Compass #083</v>
          </cell>
          <cell r="I1962" t="str">
            <v/>
          </cell>
          <cell r="J1962">
            <v>0</v>
          </cell>
          <cell r="K1962">
            <v>0</v>
          </cell>
          <cell r="L1962">
            <v>0</v>
          </cell>
          <cell r="M1962">
            <v>9710751</v>
          </cell>
          <cell r="N1962">
            <v>3460814</v>
          </cell>
          <cell r="O1962" t="str">
            <v>Dr</v>
          </cell>
          <cell r="P1962">
            <v>6249937</v>
          </cell>
        </row>
        <row r="1963">
          <cell r="H1963" t="str">
            <v>Travelling Exp. -recruitment #256</v>
          </cell>
          <cell r="I1963" t="str">
            <v/>
          </cell>
          <cell r="J1963">
            <v>0</v>
          </cell>
          <cell r="K1963">
            <v>0</v>
          </cell>
          <cell r="L1963">
            <v>0</v>
          </cell>
          <cell r="M1963">
            <v>43256</v>
          </cell>
          <cell r="N1963">
            <v>0</v>
          </cell>
          <cell r="O1963" t="str">
            <v>Dr</v>
          </cell>
          <cell r="P1963">
            <v>43256</v>
          </cell>
        </row>
        <row r="1964">
          <cell r="H1964" t="str">
            <v>Recruitment Consultant Expense #92</v>
          </cell>
          <cell r="I1964" t="str">
            <v/>
          </cell>
          <cell r="J1964">
            <v>0</v>
          </cell>
          <cell r="K1964">
            <v>0</v>
          </cell>
          <cell r="L1964">
            <v>0</v>
          </cell>
          <cell r="M1964">
            <v>4304227</v>
          </cell>
          <cell r="N1964">
            <v>673920</v>
          </cell>
          <cell r="O1964" t="str">
            <v>Dr</v>
          </cell>
          <cell r="P1964">
            <v>3630307</v>
          </cell>
        </row>
        <row r="1965">
          <cell r="H1965" t="str">
            <v>Food Expenses-recruitment #086</v>
          </cell>
          <cell r="I1965" t="str">
            <v/>
          </cell>
          <cell r="J1965">
            <v>0</v>
          </cell>
          <cell r="K1965">
            <v>0</v>
          </cell>
          <cell r="L1965">
            <v>0</v>
          </cell>
          <cell r="M1965">
            <v>2226</v>
          </cell>
          <cell r="N1965">
            <v>0</v>
          </cell>
          <cell r="O1965" t="str">
            <v>Dr</v>
          </cell>
          <cell r="P1965">
            <v>2226</v>
          </cell>
        </row>
        <row r="1966">
          <cell r="H1966" t="str">
            <v>Electricity Charges - Hostels #073</v>
          </cell>
          <cell r="I1966" t="str">
            <v/>
          </cell>
          <cell r="J1966">
            <v>0</v>
          </cell>
          <cell r="K1966">
            <v>0</v>
          </cell>
          <cell r="L1966">
            <v>0</v>
          </cell>
          <cell r="M1966">
            <v>2543641</v>
          </cell>
          <cell r="N1966">
            <v>1295561</v>
          </cell>
          <cell r="O1966" t="str">
            <v>Dr</v>
          </cell>
          <cell r="P1966">
            <v>1248080</v>
          </cell>
        </row>
        <row r="1967">
          <cell r="H1967" t="str">
            <v>Electricity Charges - University #072</v>
          </cell>
          <cell r="I1967" t="str">
            <v/>
          </cell>
          <cell r="J1967">
            <v>0</v>
          </cell>
          <cell r="K1967">
            <v>0</v>
          </cell>
          <cell r="L1967">
            <v>0</v>
          </cell>
          <cell r="M1967">
            <v>17557034</v>
          </cell>
          <cell r="N1967">
            <v>10260968</v>
          </cell>
          <cell r="O1967" t="str">
            <v>Dr</v>
          </cell>
          <cell r="P1967">
            <v>7296066</v>
          </cell>
        </row>
        <row r="1968">
          <cell r="H1968" t="str">
            <v>Electricity Charges-staff #075</v>
          </cell>
          <cell r="I1968" t="str">
            <v/>
          </cell>
          <cell r="J1968">
            <v>0</v>
          </cell>
          <cell r="K1968">
            <v>0</v>
          </cell>
          <cell r="L1968">
            <v>0</v>
          </cell>
          <cell r="M1968">
            <v>2049873</v>
          </cell>
          <cell r="N1968">
            <v>1807065</v>
          </cell>
          <cell r="O1968" t="str">
            <v>Dr</v>
          </cell>
          <cell r="P1968">
            <v>242808</v>
          </cell>
        </row>
        <row r="1969">
          <cell r="H1969" t="str">
            <v>Electricity Charges - Library #074</v>
          </cell>
          <cell r="I1969" t="str">
            <v/>
          </cell>
          <cell r="J1969">
            <v>0</v>
          </cell>
          <cell r="K1969">
            <v>0</v>
          </cell>
          <cell r="L1969">
            <v>0</v>
          </cell>
          <cell r="M1969">
            <v>177327</v>
          </cell>
          <cell r="N1969">
            <v>117847</v>
          </cell>
          <cell r="O1969" t="str">
            <v>Dr</v>
          </cell>
          <cell r="P1969">
            <v>59480</v>
          </cell>
        </row>
        <row r="1970">
          <cell r="H1970" t="str">
            <v>Dg Set Running &amp; Maint.-hostel</v>
          </cell>
          <cell r="I1970" t="str">
            <v/>
          </cell>
          <cell r="J1970">
            <v>0</v>
          </cell>
          <cell r="K1970">
            <v>0</v>
          </cell>
          <cell r="L1970">
            <v>0</v>
          </cell>
          <cell r="M1970">
            <v>66522</v>
          </cell>
          <cell r="N1970">
            <v>0</v>
          </cell>
          <cell r="O1970" t="str">
            <v>Dr</v>
          </cell>
          <cell r="P1970">
            <v>66522</v>
          </cell>
        </row>
        <row r="1971">
          <cell r="H1971" t="str">
            <v>Dg Set Running &amp; Maint. #070</v>
          </cell>
          <cell r="I1971" t="str">
            <v/>
          </cell>
          <cell r="J1971">
            <v>0</v>
          </cell>
          <cell r="K1971">
            <v>0</v>
          </cell>
          <cell r="L1971">
            <v>0</v>
          </cell>
          <cell r="M1971">
            <v>2020482</v>
          </cell>
          <cell r="N1971">
            <v>0</v>
          </cell>
          <cell r="O1971" t="str">
            <v>Dr</v>
          </cell>
          <cell r="P1971">
            <v>2020482</v>
          </cell>
        </row>
        <row r="1972">
          <cell r="H1972" t="str">
            <v>Gift Expenses #197</v>
          </cell>
          <cell r="I1972" t="str">
            <v/>
          </cell>
          <cell r="J1972">
            <v>0</v>
          </cell>
          <cell r="K1972">
            <v>0</v>
          </cell>
          <cell r="L1972">
            <v>0</v>
          </cell>
          <cell r="M1972">
            <v>229255</v>
          </cell>
          <cell r="N1972">
            <v>0</v>
          </cell>
          <cell r="O1972" t="str">
            <v>Dr</v>
          </cell>
          <cell r="P1972">
            <v>229255</v>
          </cell>
        </row>
        <row r="1973">
          <cell r="H1973" t="str">
            <v>Watch &amp; Ward Charges - Hostel</v>
          </cell>
          <cell r="I1973" t="str">
            <v/>
          </cell>
          <cell r="J1973">
            <v>0</v>
          </cell>
          <cell r="K1973">
            <v>0</v>
          </cell>
          <cell r="L1973">
            <v>0</v>
          </cell>
          <cell r="M1973">
            <v>2918067</v>
          </cell>
          <cell r="N1973">
            <v>1310249</v>
          </cell>
          <cell r="O1973" t="str">
            <v>Dr</v>
          </cell>
          <cell r="P1973">
            <v>1607818</v>
          </cell>
        </row>
        <row r="1974">
          <cell r="H1974" t="str">
            <v>Watch &amp; Ward Charges #105</v>
          </cell>
          <cell r="I1974" t="str">
            <v/>
          </cell>
          <cell r="J1974">
            <v>0</v>
          </cell>
          <cell r="K1974">
            <v>0</v>
          </cell>
          <cell r="L1974">
            <v>0</v>
          </cell>
          <cell r="M1974">
            <v>10361002</v>
          </cell>
          <cell r="N1974">
            <v>4629010</v>
          </cell>
          <cell r="O1974" t="str">
            <v>Dr</v>
          </cell>
          <cell r="P1974">
            <v>5731992</v>
          </cell>
        </row>
        <row r="1975">
          <cell r="H1975" t="str">
            <v>Technical Manpower Expenses-hostel</v>
          </cell>
          <cell r="I1975" t="str">
            <v/>
          </cell>
          <cell r="J1975">
            <v>0</v>
          </cell>
          <cell r="K1975">
            <v>0</v>
          </cell>
          <cell r="L1975">
            <v>0</v>
          </cell>
          <cell r="M1975">
            <v>3476033</v>
          </cell>
          <cell r="N1975">
            <v>1875730</v>
          </cell>
          <cell r="O1975" t="str">
            <v>Dr</v>
          </cell>
          <cell r="P1975">
            <v>1600303</v>
          </cell>
        </row>
        <row r="1976">
          <cell r="H1976" t="str">
            <v>Technical Manpower Expenses</v>
          </cell>
          <cell r="I1976" t="str">
            <v/>
          </cell>
          <cell r="J1976">
            <v>0</v>
          </cell>
          <cell r="K1976">
            <v>0</v>
          </cell>
          <cell r="L1976">
            <v>0</v>
          </cell>
          <cell r="M1976">
            <v>3709878</v>
          </cell>
          <cell r="N1976">
            <v>1701636</v>
          </cell>
          <cell r="O1976" t="str">
            <v>Dr</v>
          </cell>
          <cell r="P1976">
            <v>2008242</v>
          </cell>
        </row>
        <row r="1977">
          <cell r="H1977" t="str">
            <v>Internet &amp; Telephone #046</v>
          </cell>
          <cell r="I1977" t="str">
            <v/>
          </cell>
          <cell r="J1977">
            <v>0</v>
          </cell>
          <cell r="K1977">
            <v>0</v>
          </cell>
          <cell r="L1977">
            <v>0</v>
          </cell>
          <cell r="M1977">
            <v>1892951</v>
          </cell>
          <cell r="N1977">
            <v>376099</v>
          </cell>
          <cell r="O1977" t="str">
            <v>Dr</v>
          </cell>
          <cell r="P1977">
            <v>1516852</v>
          </cell>
        </row>
        <row r="1978">
          <cell r="H1978" t="str">
            <v>Relocation Exp #061</v>
          </cell>
          <cell r="I1978" t="str">
            <v/>
          </cell>
          <cell r="J1978">
            <v>0</v>
          </cell>
          <cell r="K1978">
            <v>0</v>
          </cell>
          <cell r="L1978">
            <v>0</v>
          </cell>
          <cell r="M1978">
            <v>638421</v>
          </cell>
          <cell r="N1978">
            <v>284800</v>
          </cell>
          <cell r="O1978" t="str">
            <v>Dr</v>
          </cell>
          <cell r="P1978">
            <v>353621</v>
          </cell>
        </row>
        <row r="1979">
          <cell r="H1979" t="str">
            <v>Printing &amp; Stationery Charges #049</v>
          </cell>
          <cell r="I1979" t="str">
            <v/>
          </cell>
          <cell r="J1979">
            <v>0</v>
          </cell>
          <cell r="K1979">
            <v>0</v>
          </cell>
          <cell r="L1979">
            <v>0</v>
          </cell>
          <cell r="M1979">
            <v>764804</v>
          </cell>
          <cell r="N1979">
            <v>36840</v>
          </cell>
          <cell r="O1979" t="str">
            <v>Dr</v>
          </cell>
          <cell r="P1979">
            <v>727964</v>
          </cell>
        </row>
        <row r="1980">
          <cell r="H1980" t="str">
            <v>Photocopy Exp #060</v>
          </cell>
          <cell r="I1980" t="str">
            <v/>
          </cell>
          <cell r="J1980">
            <v>0</v>
          </cell>
          <cell r="K1980">
            <v>0</v>
          </cell>
          <cell r="L1980">
            <v>0</v>
          </cell>
          <cell r="M1980">
            <v>72767</v>
          </cell>
          <cell r="N1980">
            <v>16000</v>
          </cell>
          <cell r="O1980" t="str">
            <v>Dr</v>
          </cell>
          <cell r="P1980">
            <v>56767</v>
          </cell>
        </row>
        <row r="1981">
          <cell r="H1981" t="str">
            <v>Dth Recharge #054</v>
          </cell>
          <cell r="I1981" t="str">
            <v/>
          </cell>
          <cell r="J1981">
            <v>0</v>
          </cell>
          <cell r="K1981">
            <v>0</v>
          </cell>
          <cell r="L1981">
            <v>0</v>
          </cell>
          <cell r="M1981">
            <v>30900</v>
          </cell>
          <cell r="N1981">
            <v>18040</v>
          </cell>
          <cell r="O1981" t="str">
            <v>Dr</v>
          </cell>
          <cell r="P1981">
            <v>12860</v>
          </cell>
        </row>
        <row r="1982">
          <cell r="H1982" t="str">
            <v>Postage &amp; Courier Charges #048</v>
          </cell>
          <cell r="I1982" t="str">
            <v/>
          </cell>
          <cell r="J1982">
            <v>0</v>
          </cell>
          <cell r="K1982">
            <v>0</v>
          </cell>
          <cell r="L1982">
            <v>0</v>
          </cell>
          <cell r="M1982">
            <v>69998</v>
          </cell>
          <cell r="N1982">
            <v>30451</v>
          </cell>
          <cell r="O1982" t="str">
            <v>Dr</v>
          </cell>
          <cell r="P1982">
            <v>39547</v>
          </cell>
        </row>
        <row r="1983">
          <cell r="H1983" t="str">
            <v>Erp Expenses</v>
          </cell>
          <cell r="I1983" t="str">
            <v/>
          </cell>
          <cell r="J1983">
            <v>0</v>
          </cell>
          <cell r="K1983">
            <v>0</v>
          </cell>
          <cell r="L1983">
            <v>0</v>
          </cell>
          <cell r="M1983">
            <v>7432318</v>
          </cell>
          <cell r="N1983">
            <v>2177900</v>
          </cell>
          <cell r="O1983" t="str">
            <v>Dr</v>
          </cell>
          <cell r="P1983">
            <v>5254418</v>
          </cell>
        </row>
        <row r="1984">
          <cell r="H1984" t="str">
            <v>Insurance Expenses #045</v>
          </cell>
          <cell r="I1984" t="str">
            <v/>
          </cell>
          <cell r="J1984">
            <v>0</v>
          </cell>
          <cell r="K1984">
            <v>0</v>
          </cell>
          <cell r="L1984">
            <v>0</v>
          </cell>
          <cell r="M1984">
            <v>1400588</v>
          </cell>
          <cell r="N1984">
            <v>606872</v>
          </cell>
          <cell r="O1984" t="str">
            <v>Dr</v>
          </cell>
          <cell r="P1984">
            <v>793716</v>
          </cell>
        </row>
        <row r="1985">
          <cell r="H1985" t="str">
            <v>Bank Charges #042</v>
          </cell>
          <cell r="I1985" t="str">
            <v/>
          </cell>
          <cell r="J1985">
            <v>0</v>
          </cell>
          <cell r="K1985">
            <v>0</v>
          </cell>
          <cell r="L1985">
            <v>0</v>
          </cell>
          <cell r="M1985">
            <v>355365.81</v>
          </cell>
          <cell r="N1985">
            <v>50670.39</v>
          </cell>
          <cell r="O1985" t="str">
            <v>Dr</v>
          </cell>
          <cell r="P1985">
            <v>304695.42</v>
          </cell>
        </row>
        <row r="1986">
          <cell r="H1986" t="str">
            <v>Moot Court Expenses</v>
          </cell>
          <cell r="I1986" t="str">
            <v/>
          </cell>
          <cell r="J1986">
            <v>0</v>
          </cell>
          <cell r="K1986">
            <v>0</v>
          </cell>
          <cell r="L1986">
            <v>0</v>
          </cell>
          <cell r="M1986">
            <v>5000</v>
          </cell>
          <cell r="N1986">
            <v>0</v>
          </cell>
          <cell r="O1986" t="str">
            <v>Dr</v>
          </cell>
          <cell r="P1986">
            <v>5000</v>
          </cell>
        </row>
        <row r="1987">
          <cell r="H1987" t="str">
            <v>Membership Fee #007</v>
          </cell>
          <cell r="I1987" t="str">
            <v/>
          </cell>
          <cell r="J1987">
            <v>0</v>
          </cell>
          <cell r="K1987">
            <v>0</v>
          </cell>
          <cell r="L1987">
            <v>0</v>
          </cell>
          <cell r="M1987">
            <v>1636045.9</v>
          </cell>
          <cell r="N1987">
            <v>696900.55</v>
          </cell>
          <cell r="O1987" t="str">
            <v>Dr</v>
          </cell>
          <cell r="P1987">
            <v>939145.34999999986</v>
          </cell>
        </row>
        <row r="1988">
          <cell r="H1988" t="str">
            <v>Experiential Learning</v>
          </cell>
          <cell r="I1988" t="str">
            <v/>
          </cell>
          <cell r="J1988">
            <v>0</v>
          </cell>
          <cell r="K1988">
            <v>0</v>
          </cell>
          <cell r="L1988">
            <v>0</v>
          </cell>
          <cell r="M1988">
            <v>3700</v>
          </cell>
          <cell r="N1988">
            <v>3700</v>
          </cell>
          <cell r="P1988">
            <v>0</v>
          </cell>
        </row>
        <row r="1989">
          <cell r="H1989" t="str">
            <v>Outbound Activity #204</v>
          </cell>
          <cell r="I1989" t="str">
            <v/>
          </cell>
          <cell r="J1989">
            <v>0</v>
          </cell>
          <cell r="K1989">
            <v>0</v>
          </cell>
          <cell r="L1989">
            <v>0</v>
          </cell>
          <cell r="M1989">
            <v>52564</v>
          </cell>
          <cell r="N1989">
            <v>0</v>
          </cell>
          <cell r="O1989" t="str">
            <v>Dr</v>
          </cell>
          <cell r="P1989">
            <v>52564</v>
          </cell>
        </row>
        <row r="1990">
          <cell r="H1990" t="str">
            <v>Founder Day Exp. #202</v>
          </cell>
          <cell r="I1990" t="str">
            <v/>
          </cell>
          <cell r="J1990">
            <v>0</v>
          </cell>
          <cell r="K1990">
            <v>0</v>
          </cell>
          <cell r="L1990">
            <v>0</v>
          </cell>
          <cell r="M1990">
            <v>109879</v>
          </cell>
          <cell r="N1990">
            <v>25600</v>
          </cell>
          <cell r="O1990" t="str">
            <v>Dr</v>
          </cell>
          <cell r="P1990">
            <v>84279</v>
          </cell>
        </row>
        <row r="1991">
          <cell r="H1991" t="str">
            <v>Convocation Exp #198</v>
          </cell>
          <cell r="I1991" t="str">
            <v/>
          </cell>
          <cell r="J1991">
            <v>0</v>
          </cell>
          <cell r="K1991">
            <v>0</v>
          </cell>
          <cell r="L1991">
            <v>0</v>
          </cell>
          <cell r="M1991">
            <v>1069052</v>
          </cell>
          <cell r="N1991">
            <v>68965</v>
          </cell>
          <cell r="O1991" t="str">
            <v>Dr</v>
          </cell>
          <cell r="P1991">
            <v>1000087</v>
          </cell>
        </row>
        <row r="1992">
          <cell r="H1992" t="str">
            <v>Boards &amp; Others Meeting #370</v>
          </cell>
          <cell r="I1992" t="str">
            <v/>
          </cell>
          <cell r="J1992">
            <v>0</v>
          </cell>
          <cell r="K1992">
            <v>0</v>
          </cell>
          <cell r="L1992">
            <v>0</v>
          </cell>
          <cell r="M1992">
            <v>48664</v>
          </cell>
          <cell r="N1992">
            <v>21668</v>
          </cell>
          <cell r="O1992" t="str">
            <v>Dr</v>
          </cell>
          <cell r="P1992">
            <v>26996</v>
          </cell>
        </row>
        <row r="1993">
          <cell r="H1993" t="str">
            <v>Practise School-3 #030</v>
          </cell>
          <cell r="I1993" t="str">
            <v/>
          </cell>
          <cell r="J1993">
            <v>0</v>
          </cell>
          <cell r="K1993">
            <v>0</v>
          </cell>
          <cell r="L1993">
            <v>0</v>
          </cell>
          <cell r="M1993">
            <v>121374</v>
          </cell>
          <cell r="N1993">
            <v>0</v>
          </cell>
          <cell r="O1993" t="str">
            <v>Dr</v>
          </cell>
          <cell r="P1993">
            <v>121374</v>
          </cell>
        </row>
        <row r="1994">
          <cell r="H1994" t="str">
            <v>Placement Expenses #027</v>
          </cell>
          <cell r="I1994" t="str">
            <v/>
          </cell>
          <cell r="J1994">
            <v>0</v>
          </cell>
          <cell r="K1994">
            <v>0</v>
          </cell>
          <cell r="L1994">
            <v>0</v>
          </cell>
          <cell r="M1994">
            <v>11083</v>
          </cell>
          <cell r="N1994">
            <v>0</v>
          </cell>
          <cell r="O1994" t="str">
            <v>Dr</v>
          </cell>
          <cell r="P1994">
            <v>11083</v>
          </cell>
        </row>
        <row r="1995">
          <cell r="H1995" t="str">
            <v>Board Of Studies Expenses #037</v>
          </cell>
          <cell r="I1995" t="str">
            <v/>
          </cell>
          <cell r="J1995">
            <v>0</v>
          </cell>
          <cell r="K1995">
            <v>0</v>
          </cell>
          <cell r="L1995">
            <v>0</v>
          </cell>
          <cell r="M1995">
            <v>140000</v>
          </cell>
          <cell r="N1995">
            <v>0</v>
          </cell>
          <cell r="O1995" t="str">
            <v>Dr</v>
          </cell>
          <cell r="P1995">
            <v>140000</v>
          </cell>
        </row>
        <row r="1996">
          <cell r="H1996" t="str">
            <v>International Conference-12th Icmsc Expenses</v>
          </cell>
          <cell r="I1996" t="str">
            <v/>
          </cell>
          <cell r="J1996">
            <v>0</v>
          </cell>
          <cell r="K1996">
            <v>0</v>
          </cell>
          <cell r="L1996">
            <v>0</v>
          </cell>
          <cell r="M1996">
            <v>170817.58</v>
          </cell>
          <cell r="N1996">
            <v>45</v>
          </cell>
          <cell r="O1996" t="str">
            <v>Dr</v>
          </cell>
          <cell r="P1996">
            <v>170772.58</v>
          </cell>
        </row>
        <row r="1997">
          <cell r="H1997" t="str">
            <v>Workshop &amp; Seminars</v>
          </cell>
          <cell r="I1997" t="str">
            <v/>
          </cell>
          <cell r="J1997">
            <v>0</v>
          </cell>
          <cell r="K1997">
            <v>0</v>
          </cell>
          <cell r="L1997">
            <v>0</v>
          </cell>
          <cell r="M1997">
            <v>193630</v>
          </cell>
          <cell r="N1997">
            <v>47851</v>
          </cell>
          <cell r="O1997" t="str">
            <v>Dr</v>
          </cell>
          <cell r="P1997">
            <v>145779</v>
          </cell>
        </row>
        <row r="1998">
          <cell r="H1998" t="str">
            <v>Student Seminar /workshops #031</v>
          </cell>
          <cell r="I1998" t="str">
            <v/>
          </cell>
          <cell r="J1998">
            <v>0</v>
          </cell>
          <cell r="K1998">
            <v>0</v>
          </cell>
          <cell r="L1998">
            <v>0</v>
          </cell>
          <cell r="M1998">
            <v>200850</v>
          </cell>
          <cell r="N1998">
            <v>177000</v>
          </cell>
          <cell r="O1998" t="str">
            <v>Dr</v>
          </cell>
          <cell r="P1998">
            <v>23850</v>
          </cell>
        </row>
        <row r="1999">
          <cell r="H1999" t="str">
            <v>Faculty Development Workshop # 026</v>
          </cell>
          <cell r="I1999" t="str">
            <v/>
          </cell>
          <cell r="J1999">
            <v>0</v>
          </cell>
          <cell r="K1999">
            <v>0</v>
          </cell>
          <cell r="L1999">
            <v>0</v>
          </cell>
          <cell r="M1999">
            <v>15161</v>
          </cell>
          <cell r="N1999">
            <v>6500</v>
          </cell>
          <cell r="O1999" t="str">
            <v>Dr</v>
          </cell>
          <cell r="P1999">
            <v>8661</v>
          </cell>
        </row>
        <row r="2000">
          <cell r="H2000" t="str">
            <v>Conference &amp; Seminars #003</v>
          </cell>
          <cell r="I2000" t="str">
            <v/>
          </cell>
          <cell r="J2000">
            <v>0</v>
          </cell>
          <cell r="K2000">
            <v>0</v>
          </cell>
          <cell r="L2000">
            <v>0</v>
          </cell>
          <cell r="M2000">
            <v>8422125</v>
          </cell>
          <cell r="N2000">
            <v>5779930</v>
          </cell>
          <cell r="O2000" t="str">
            <v>Dr</v>
          </cell>
          <cell r="P2000">
            <v>2642195</v>
          </cell>
        </row>
        <row r="2001">
          <cell r="H2001" t="str">
            <v>Naac Accreditation Fee</v>
          </cell>
          <cell r="I2001" t="str">
            <v/>
          </cell>
          <cell r="J2001">
            <v>0</v>
          </cell>
          <cell r="K2001">
            <v>0</v>
          </cell>
          <cell r="L2001">
            <v>0</v>
          </cell>
          <cell r="M2001">
            <v>4000</v>
          </cell>
          <cell r="N2001">
            <v>2000</v>
          </cell>
          <cell r="O2001" t="str">
            <v>Dr</v>
          </cell>
          <cell r="P2001">
            <v>2000</v>
          </cell>
        </row>
        <row r="2002">
          <cell r="H2002" t="str">
            <v>Ranking Expenses</v>
          </cell>
          <cell r="I2002" t="str">
            <v/>
          </cell>
          <cell r="J2002">
            <v>0</v>
          </cell>
          <cell r="K2002">
            <v>0</v>
          </cell>
          <cell r="L2002">
            <v>0</v>
          </cell>
          <cell r="M2002">
            <v>108014</v>
          </cell>
          <cell r="N2002">
            <v>0</v>
          </cell>
          <cell r="O2002" t="str">
            <v>Dr</v>
          </cell>
          <cell r="P2002">
            <v>108014</v>
          </cell>
        </row>
        <row r="2003">
          <cell r="H2003" t="str">
            <v>Online Examination Expenses</v>
          </cell>
          <cell r="I2003" t="str">
            <v/>
          </cell>
          <cell r="J2003">
            <v>0</v>
          </cell>
          <cell r="K2003">
            <v>0</v>
          </cell>
          <cell r="L2003">
            <v>0</v>
          </cell>
          <cell r="M2003">
            <v>925896</v>
          </cell>
          <cell r="N2003">
            <v>0</v>
          </cell>
          <cell r="O2003" t="str">
            <v>Dr</v>
          </cell>
          <cell r="P2003">
            <v>925896</v>
          </cell>
        </row>
        <row r="2004">
          <cell r="H2004" t="str">
            <v>Examination Exp #059</v>
          </cell>
          <cell r="I2004" t="str">
            <v/>
          </cell>
          <cell r="J2004">
            <v>0</v>
          </cell>
          <cell r="K2004">
            <v>0</v>
          </cell>
          <cell r="L2004">
            <v>0</v>
          </cell>
          <cell r="M2004">
            <v>873192</v>
          </cell>
          <cell r="N2004">
            <v>420079</v>
          </cell>
          <cell r="O2004" t="str">
            <v>Dr</v>
          </cell>
          <cell r="P2004">
            <v>453113</v>
          </cell>
        </row>
        <row r="2005">
          <cell r="H2005" t="str">
            <v>Bmu Journal Pubication Expenses</v>
          </cell>
          <cell r="I2005" t="str">
            <v/>
          </cell>
          <cell r="J2005">
            <v>0</v>
          </cell>
          <cell r="K2005">
            <v>0</v>
          </cell>
          <cell r="L2005">
            <v>0</v>
          </cell>
          <cell r="M2005">
            <v>273520</v>
          </cell>
          <cell r="N2005">
            <v>96260</v>
          </cell>
          <cell r="O2005" t="str">
            <v>Dr</v>
          </cell>
          <cell r="P2005">
            <v>177260</v>
          </cell>
        </row>
        <row r="2006">
          <cell r="H2006" t="str">
            <v>Academic Support Charges #038</v>
          </cell>
          <cell r="I2006" t="str">
            <v/>
          </cell>
          <cell r="J2006">
            <v>0</v>
          </cell>
          <cell r="K2006">
            <v>0</v>
          </cell>
          <cell r="L2006">
            <v>0</v>
          </cell>
          <cell r="M2006">
            <v>1245786</v>
          </cell>
          <cell r="N2006">
            <v>0</v>
          </cell>
          <cell r="O2006" t="str">
            <v>Dr</v>
          </cell>
          <cell r="P2006">
            <v>1245786</v>
          </cell>
        </row>
        <row r="2007">
          <cell r="H2007" t="str">
            <v>License Fee/purchase Of License #022</v>
          </cell>
          <cell r="I2007" t="str">
            <v/>
          </cell>
          <cell r="J2007">
            <v>0</v>
          </cell>
          <cell r="K2007">
            <v>0</v>
          </cell>
          <cell r="L2007">
            <v>0</v>
          </cell>
          <cell r="M2007">
            <v>6283043</v>
          </cell>
          <cell r="N2007">
            <v>1682802</v>
          </cell>
          <cell r="O2007" t="str">
            <v>Dr</v>
          </cell>
          <cell r="P2007">
            <v>4600241</v>
          </cell>
        </row>
        <row r="2008">
          <cell r="H2008" t="str">
            <v>Licence Fee/purchase Of Licence #022</v>
          </cell>
          <cell r="I2008" t="str">
            <v/>
          </cell>
          <cell r="J2008">
            <v>0</v>
          </cell>
          <cell r="K2008">
            <v>0</v>
          </cell>
          <cell r="L2008">
            <v>0</v>
          </cell>
          <cell r="M2008">
            <v>381020</v>
          </cell>
          <cell r="N2008">
            <v>36956</v>
          </cell>
          <cell r="O2008" t="str">
            <v>Dr</v>
          </cell>
          <cell r="P2008">
            <v>344064</v>
          </cell>
        </row>
        <row r="2009">
          <cell r="H2009" t="str">
            <v>Phd Contingency Grants Expenses</v>
          </cell>
          <cell r="I2009" t="str">
            <v/>
          </cell>
          <cell r="J2009">
            <v>0</v>
          </cell>
          <cell r="K2009">
            <v>0</v>
          </cell>
          <cell r="L2009">
            <v>0</v>
          </cell>
          <cell r="M2009">
            <v>47344</v>
          </cell>
          <cell r="N2009">
            <v>0</v>
          </cell>
          <cell r="O2009" t="str">
            <v>Dr</v>
          </cell>
          <cell r="P2009">
            <v>47344</v>
          </cell>
        </row>
        <row r="2010">
          <cell r="H2010" t="str">
            <v>Patent Publication &amp; Agency Expenses</v>
          </cell>
          <cell r="I2010" t="str">
            <v/>
          </cell>
          <cell r="J2010">
            <v>0</v>
          </cell>
          <cell r="K2010">
            <v>0</v>
          </cell>
          <cell r="L2010">
            <v>0</v>
          </cell>
          <cell r="M2010">
            <v>402030</v>
          </cell>
          <cell r="N2010">
            <v>0</v>
          </cell>
          <cell r="O2010" t="str">
            <v>Dr</v>
          </cell>
          <cell r="P2010">
            <v>402030</v>
          </cell>
        </row>
        <row r="2011">
          <cell r="H2011" t="str">
            <v>Phd Program Overheads Expenses</v>
          </cell>
          <cell r="I2011" t="str">
            <v/>
          </cell>
          <cell r="J2011">
            <v>0</v>
          </cell>
          <cell r="K2011">
            <v>0</v>
          </cell>
          <cell r="L2011">
            <v>0</v>
          </cell>
          <cell r="M2011">
            <v>135000</v>
          </cell>
          <cell r="N2011">
            <v>25000</v>
          </cell>
          <cell r="O2011" t="str">
            <v>Dr</v>
          </cell>
          <cell r="P2011">
            <v>110000</v>
          </cell>
        </row>
        <row r="2012">
          <cell r="H2012" t="str">
            <v>Training Expenses #012</v>
          </cell>
          <cell r="I2012" t="str">
            <v/>
          </cell>
          <cell r="J2012">
            <v>0</v>
          </cell>
          <cell r="K2012">
            <v>0</v>
          </cell>
          <cell r="L2012">
            <v>0</v>
          </cell>
          <cell r="M2012">
            <v>2859571</v>
          </cell>
          <cell r="N2012">
            <v>694135</v>
          </cell>
          <cell r="O2012" t="str">
            <v>Dr</v>
          </cell>
          <cell r="P2012">
            <v>2165436</v>
          </cell>
        </row>
        <row r="2013">
          <cell r="H2013" t="str">
            <v>Research &amp; Development #365</v>
          </cell>
          <cell r="I2013" t="str">
            <v/>
          </cell>
          <cell r="J2013">
            <v>0</v>
          </cell>
          <cell r="K2013">
            <v>0</v>
          </cell>
          <cell r="L2013">
            <v>0</v>
          </cell>
          <cell r="M2013">
            <v>1013559</v>
          </cell>
          <cell r="N2013">
            <v>0</v>
          </cell>
          <cell r="O2013" t="str">
            <v>Dr</v>
          </cell>
          <cell r="P2013">
            <v>1013559</v>
          </cell>
        </row>
        <row r="2014">
          <cell r="H2014" t="str">
            <v>Orientation Exp #008</v>
          </cell>
          <cell r="I2014" t="str">
            <v/>
          </cell>
          <cell r="J2014">
            <v>0</v>
          </cell>
          <cell r="K2014">
            <v>0</v>
          </cell>
          <cell r="L2014">
            <v>0</v>
          </cell>
          <cell r="M2014">
            <v>333985</v>
          </cell>
          <cell r="N2014">
            <v>0</v>
          </cell>
          <cell r="O2014" t="str">
            <v>Dr</v>
          </cell>
          <cell r="P2014">
            <v>333985</v>
          </cell>
        </row>
        <row r="2015">
          <cell r="H2015" t="str">
            <v>Honorarium Expenses #004</v>
          </cell>
          <cell r="I2015" t="str">
            <v/>
          </cell>
          <cell r="J2015">
            <v>0</v>
          </cell>
          <cell r="K2015">
            <v>0</v>
          </cell>
          <cell r="L2015">
            <v>0</v>
          </cell>
          <cell r="M2015">
            <v>173645</v>
          </cell>
          <cell r="N2015">
            <v>0</v>
          </cell>
          <cell r="O2015" t="str">
            <v>Dr</v>
          </cell>
          <cell r="P2015">
            <v>173645</v>
          </cell>
        </row>
        <row r="2016">
          <cell r="H2016" t="str">
            <v>Alumni Meet Expenses</v>
          </cell>
          <cell r="I2016" t="str">
            <v/>
          </cell>
          <cell r="J2016">
            <v>0</v>
          </cell>
          <cell r="K2016">
            <v>0</v>
          </cell>
          <cell r="L2016">
            <v>0</v>
          </cell>
          <cell r="M2016">
            <v>108127</v>
          </cell>
          <cell r="N2016">
            <v>0</v>
          </cell>
          <cell r="O2016" t="str">
            <v>Dr</v>
          </cell>
          <cell r="P2016">
            <v>108127</v>
          </cell>
        </row>
        <row r="2017">
          <cell r="H2017" t="str">
            <v>Science &amp; Technology Apreciation Club #300</v>
          </cell>
          <cell r="I2017" t="str">
            <v/>
          </cell>
          <cell r="J2017">
            <v>0</v>
          </cell>
          <cell r="K2017">
            <v>0</v>
          </cell>
          <cell r="L2017">
            <v>0</v>
          </cell>
          <cell r="M2017">
            <v>750</v>
          </cell>
          <cell r="N2017">
            <v>750</v>
          </cell>
          <cell r="P2017">
            <v>0</v>
          </cell>
        </row>
        <row r="2018">
          <cell r="H2018" t="str">
            <v>Sci - Mat Club #297</v>
          </cell>
          <cell r="I2018" t="str">
            <v/>
          </cell>
          <cell r="J2018">
            <v>0</v>
          </cell>
          <cell r="K2018">
            <v>0</v>
          </cell>
          <cell r="L2018">
            <v>0</v>
          </cell>
          <cell r="M2018">
            <v>4622</v>
          </cell>
          <cell r="N2018">
            <v>0</v>
          </cell>
          <cell r="O2018" t="str">
            <v>Dr</v>
          </cell>
          <cell r="P2018">
            <v>4622</v>
          </cell>
        </row>
        <row r="2019">
          <cell r="H2019" t="str">
            <v>Sata Club</v>
          </cell>
          <cell r="I2019" t="str">
            <v/>
          </cell>
          <cell r="J2019">
            <v>0</v>
          </cell>
          <cell r="K2019">
            <v>0</v>
          </cell>
          <cell r="L2019">
            <v>0</v>
          </cell>
          <cell r="M2019">
            <v>1219</v>
          </cell>
          <cell r="N2019">
            <v>0</v>
          </cell>
          <cell r="O2019" t="str">
            <v>Dr</v>
          </cell>
          <cell r="P2019">
            <v>1219</v>
          </cell>
        </row>
        <row r="2020">
          <cell r="H2020" t="str">
            <v>Robotics Club #295</v>
          </cell>
          <cell r="I2020" t="str">
            <v/>
          </cell>
          <cell r="J2020">
            <v>0</v>
          </cell>
          <cell r="K2020">
            <v>0</v>
          </cell>
          <cell r="L2020">
            <v>0</v>
          </cell>
          <cell r="M2020">
            <v>3798</v>
          </cell>
          <cell r="N2020">
            <v>0</v>
          </cell>
          <cell r="O2020" t="str">
            <v>Dr</v>
          </cell>
          <cell r="P2020">
            <v>3798</v>
          </cell>
        </row>
        <row r="2021">
          <cell r="H2021" t="str">
            <v>Environment Club #303</v>
          </cell>
          <cell r="I2021" t="str">
            <v/>
          </cell>
          <cell r="J2021">
            <v>0</v>
          </cell>
          <cell r="K2021">
            <v>0</v>
          </cell>
          <cell r="L2021">
            <v>0</v>
          </cell>
          <cell r="M2021">
            <v>2355</v>
          </cell>
          <cell r="N2021">
            <v>800</v>
          </cell>
          <cell r="O2021" t="str">
            <v>Dr</v>
          </cell>
          <cell r="P2021">
            <v>1555</v>
          </cell>
        </row>
        <row r="2022">
          <cell r="H2022" t="str">
            <v>Wellness Center #065</v>
          </cell>
          <cell r="I2022" t="str">
            <v/>
          </cell>
          <cell r="J2022">
            <v>0</v>
          </cell>
          <cell r="K2022">
            <v>0</v>
          </cell>
          <cell r="L2022">
            <v>0</v>
          </cell>
          <cell r="M2022">
            <v>4756161</v>
          </cell>
          <cell r="N2022">
            <v>2411382</v>
          </cell>
          <cell r="O2022" t="str">
            <v>Dr</v>
          </cell>
          <cell r="P2022">
            <v>2344779</v>
          </cell>
        </row>
        <row r="2023">
          <cell r="H2023" t="str">
            <v>Sports Event #342</v>
          </cell>
          <cell r="I2023" t="str">
            <v/>
          </cell>
          <cell r="J2023">
            <v>0</v>
          </cell>
          <cell r="K2023">
            <v>0</v>
          </cell>
          <cell r="L2023">
            <v>0</v>
          </cell>
          <cell r="M2023">
            <v>900</v>
          </cell>
          <cell r="N2023">
            <v>0</v>
          </cell>
          <cell r="O2023" t="str">
            <v>Dr</v>
          </cell>
          <cell r="P2023">
            <v>900</v>
          </cell>
        </row>
        <row r="2024">
          <cell r="H2024" t="str">
            <v>Nirnay Society Expenses</v>
          </cell>
          <cell r="I2024" t="str">
            <v/>
          </cell>
          <cell r="J2024">
            <v>0</v>
          </cell>
          <cell r="K2024">
            <v>0</v>
          </cell>
          <cell r="L2024">
            <v>0</v>
          </cell>
          <cell r="M2024">
            <v>3500</v>
          </cell>
          <cell r="N2024">
            <v>0</v>
          </cell>
          <cell r="O2024" t="str">
            <v>Dr</v>
          </cell>
          <cell r="P2024">
            <v>3500</v>
          </cell>
        </row>
        <row r="2025">
          <cell r="H2025" t="str">
            <v>Strategist &amp; Enterpreneurship Club #275</v>
          </cell>
          <cell r="I2025" t="str">
            <v/>
          </cell>
          <cell r="J2025">
            <v>0</v>
          </cell>
          <cell r="K2025">
            <v>0</v>
          </cell>
          <cell r="L2025">
            <v>0</v>
          </cell>
          <cell r="M2025">
            <v>15000</v>
          </cell>
          <cell r="N2025">
            <v>0</v>
          </cell>
          <cell r="O2025" t="str">
            <v>Dr</v>
          </cell>
          <cell r="P2025">
            <v>15000</v>
          </cell>
        </row>
        <row r="2026">
          <cell r="H2026" t="str">
            <v>Social Media Club (smc)</v>
          </cell>
          <cell r="I2026" t="str">
            <v/>
          </cell>
          <cell r="J2026">
            <v>0</v>
          </cell>
          <cell r="K2026">
            <v>0</v>
          </cell>
          <cell r="L2026">
            <v>0</v>
          </cell>
          <cell r="M2026">
            <v>4800</v>
          </cell>
          <cell r="N2026">
            <v>400</v>
          </cell>
          <cell r="O2026" t="str">
            <v>Dr</v>
          </cell>
          <cell r="P2026">
            <v>4400</v>
          </cell>
        </row>
        <row r="2027">
          <cell r="H2027" t="str">
            <v>Wellness Club</v>
          </cell>
          <cell r="I2027" t="str">
            <v/>
          </cell>
          <cell r="J2027">
            <v>0</v>
          </cell>
          <cell r="K2027">
            <v>0</v>
          </cell>
          <cell r="L2027">
            <v>0</v>
          </cell>
          <cell r="M2027">
            <v>6000</v>
          </cell>
          <cell r="N2027">
            <v>0</v>
          </cell>
          <cell r="O2027" t="str">
            <v>Dr</v>
          </cell>
          <cell r="P2027">
            <v>6000</v>
          </cell>
        </row>
        <row r="2028">
          <cell r="H2028" t="str">
            <v>Association For Computation Machinery (acm)</v>
          </cell>
          <cell r="I2028" t="str">
            <v/>
          </cell>
          <cell r="J2028">
            <v>0</v>
          </cell>
          <cell r="K2028">
            <v>0</v>
          </cell>
          <cell r="L2028">
            <v>0</v>
          </cell>
          <cell r="M2028">
            <v>75259</v>
          </cell>
          <cell r="N2028">
            <v>1000</v>
          </cell>
          <cell r="O2028" t="str">
            <v>Dr</v>
          </cell>
          <cell r="P2028">
            <v>74259</v>
          </cell>
        </row>
        <row r="2029">
          <cell r="H2029" t="str">
            <v>Strokes Club Exp</v>
          </cell>
          <cell r="I2029" t="str">
            <v/>
          </cell>
          <cell r="J2029">
            <v>0</v>
          </cell>
          <cell r="K2029">
            <v>0</v>
          </cell>
          <cell r="L2029">
            <v>0</v>
          </cell>
          <cell r="M2029">
            <v>2900</v>
          </cell>
          <cell r="N2029">
            <v>0</v>
          </cell>
          <cell r="O2029" t="str">
            <v>Dr</v>
          </cell>
          <cell r="P2029">
            <v>2900</v>
          </cell>
        </row>
        <row r="2030">
          <cell r="H2030" t="str">
            <v>Videography &amp; Photography Club # Exp.</v>
          </cell>
          <cell r="I2030" t="str">
            <v/>
          </cell>
          <cell r="J2030">
            <v>0</v>
          </cell>
          <cell r="K2030">
            <v>0</v>
          </cell>
          <cell r="L2030">
            <v>0</v>
          </cell>
          <cell r="M2030">
            <v>5200</v>
          </cell>
          <cell r="N2030">
            <v>0</v>
          </cell>
          <cell r="O2030" t="str">
            <v>Dr</v>
          </cell>
          <cell r="P2030">
            <v>5200</v>
          </cell>
        </row>
        <row r="2031">
          <cell r="H2031" t="str">
            <v>Liquid Club # 281</v>
          </cell>
          <cell r="I2031" t="str">
            <v/>
          </cell>
          <cell r="J2031">
            <v>0</v>
          </cell>
          <cell r="K2031">
            <v>0</v>
          </cell>
          <cell r="L2031">
            <v>0</v>
          </cell>
          <cell r="M2031">
            <v>11600</v>
          </cell>
          <cell r="N2031">
            <v>0</v>
          </cell>
          <cell r="O2031" t="str">
            <v>Dr</v>
          </cell>
          <cell r="P2031">
            <v>11600</v>
          </cell>
        </row>
        <row r="2032">
          <cell r="H2032" t="str">
            <v>Nss Chapter #280</v>
          </cell>
          <cell r="I2032" t="str">
            <v/>
          </cell>
          <cell r="J2032">
            <v>0</v>
          </cell>
          <cell r="K2032">
            <v>0</v>
          </cell>
          <cell r="L2032">
            <v>0</v>
          </cell>
          <cell r="M2032">
            <v>30628</v>
          </cell>
          <cell r="N2032">
            <v>4950</v>
          </cell>
          <cell r="O2032" t="str">
            <v>Dr</v>
          </cell>
          <cell r="P2032">
            <v>25678</v>
          </cell>
        </row>
        <row r="2033">
          <cell r="H2033" t="str">
            <v>Udaan Club #287</v>
          </cell>
          <cell r="I2033" t="str">
            <v/>
          </cell>
          <cell r="J2033">
            <v>0</v>
          </cell>
          <cell r="K2033">
            <v>0</v>
          </cell>
          <cell r="L2033">
            <v>0</v>
          </cell>
          <cell r="M2033">
            <v>7710</v>
          </cell>
          <cell r="N2033">
            <v>250</v>
          </cell>
          <cell r="O2033" t="str">
            <v>Dr</v>
          </cell>
          <cell r="P2033">
            <v>7460</v>
          </cell>
        </row>
        <row r="2034">
          <cell r="H2034" t="str">
            <v>Sierra Club #286</v>
          </cell>
          <cell r="I2034" t="str">
            <v/>
          </cell>
          <cell r="J2034">
            <v>0</v>
          </cell>
          <cell r="K2034">
            <v>0</v>
          </cell>
          <cell r="L2034">
            <v>0</v>
          </cell>
          <cell r="M2034">
            <v>46636</v>
          </cell>
          <cell r="N2034">
            <v>7680</v>
          </cell>
          <cell r="O2034" t="str">
            <v>Dr</v>
          </cell>
          <cell r="P2034">
            <v>38956</v>
          </cell>
        </row>
        <row r="2035">
          <cell r="H2035" t="str">
            <v>Savera #276</v>
          </cell>
          <cell r="I2035" t="str">
            <v/>
          </cell>
          <cell r="J2035">
            <v>0</v>
          </cell>
          <cell r="K2035">
            <v>0</v>
          </cell>
          <cell r="L2035">
            <v>0</v>
          </cell>
          <cell r="M2035">
            <v>3300</v>
          </cell>
          <cell r="N2035">
            <v>0</v>
          </cell>
          <cell r="O2035" t="str">
            <v>Dr</v>
          </cell>
          <cell r="P2035">
            <v>3300</v>
          </cell>
        </row>
        <row r="2036">
          <cell r="H2036" t="str">
            <v>Performing Art Club #265 - Expenses</v>
          </cell>
          <cell r="I2036" t="str">
            <v/>
          </cell>
          <cell r="J2036">
            <v>0</v>
          </cell>
          <cell r="K2036">
            <v>0</v>
          </cell>
          <cell r="L2036">
            <v>0</v>
          </cell>
          <cell r="M2036">
            <v>30134</v>
          </cell>
          <cell r="N2036">
            <v>38100</v>
          </cell>
          <cell r="O2036" t="str">
            <v>Cr</v>
          </cell>
          <cell r="P2036">
            <v>-7966</v>
          </cell>
        </row>
        <row r="2037">
          <cell r="H2037" t="str">
            <v>Fine Arts And Crafts Club Exp #268</v>
          </cell>
          <cell r="I2037" t="str">
            <v/>
          </cell>
          <cell r="J2037">
            <v>0</v>
          </cell>
          <cell r="K2037">
            <v>0</v>
          </cell>
          <cell r="L2037">
            <v>0</v>
          </cell>
          <cell r="M2037">
            <v>6000</v>
          </cell>
          <cell r="N2037">
            <v>0</v>
          </cell>
          <cell r="O2037" t="str">
            <v>Dr</v>
          </cell>
          <cell r="P2037">
            <v>6000</v>
          </cell>
        </row>
        <row r="2038">
          <cell r="H2038" t="str">
            <v>Fest # 284</v>
          </cell>
          <cell r="I2038" t="str">
            <v/>
          </cell>
          <cell r="J2038">
            <v>0</v>
          </cell>
          <cell r="K2038">
            <v>0</v>
          </cell>
          <cell r="L2038">
            <v>0</v>
          </cell>
          <cell r="M2038">
            <v>130500</v>
          </cell>
          <cell r="N2038">
            <v>70000</v>
          </cell>
          <cell r="O2038" t="str">
            <v>Dr</v>
          </cell>
          <cell r="P2038">
            <v>60500</v>
          </cell>
        </row>
        <row r="2039">
          <cell r="H2039" t="str">
            <v>Culinary Club #274</v>
          </cell>
          <cell r="I2039" t="str">
            <v/>
          </cell>
          <cell r="J2039">
            <v>0</v>
          </cell>
          <cell r="K2039">
            <v>0</v>
          </cell>
          <cell r="L2039">
            <v>0</v>
          </cell>
          <cell r="M2039">
            <v>12275</v>
          </cell>
          <cell r="N2039">
            <v>0</v>
          </cell>
          <cell r="O2039" t="str">
            <v>Dr</v>
          </cell>
          <cell r="P2039">
            <v>12275</v>
          </cell>
        </row>
        <row r="2040">
          <cell r="H2040" t="str">
            <v>Bmu Enactus #285</v>
          </cell>
          <cell r="I2040" t="str">
            <v/>
          </cell>
          <cell r="J2040">
            <v>0</v>
          </cell>
          <cell r="K2040">
            <v>0</v>
          </cell>
          <cell r="L2040">
            <v>0</v>
          </cell>
          <cell r="M2040">
            <v>8830</v>
          </cell>
          <cell r="N2040">
            <v>7250</v>
          </cell>
          <cell r="O2040" t="str">
            <v>Dr</v>
          </cell>
          <cell r="P2040">
            <v>1580</v>
          </cell>
        </row>
        <row r="2041">
          <cell r="H2041" t="str">
            <v>Auto Club Exp#296</v>
          </cell>
          <cell r="I2041" t="str">
            <v/>
          </cell>
          <cell r="J2041">
            <v>0</v>
          </cell>
          <cell r="K2041">
            <v>0</v>
          </cell>
          <cell r="L2041">
            <v>0</v>
          </cell>
          <cell r="M2041">
            <v>273</v>
          </cell>
          <cell r="N2041">
            <v>0</v>
          </cell>
          <cell r="O2041" t="str">
            <v>Dr</v>
          </cell>
          <cell r="P2041">
            <v>273</v>
          </cell>
        </row>
        <row r="2042">
          <cell r="H2042" t="str">
            <v>Student Welfare #062</v>
          </cell>
          <cell r="I2042" t="str">
            <v/>
          </cell>
          <cell r="J2042">
            <v>0</v>
          </cell>
          <cell r="K2042">
            <v>0</v>
          </cell>
          <cell r="L2042">
            <v>0</v>
          </cell>
          <cell r="M2042">
            <v>8600</v>
          </cell>
          <cell r="N2042">
            <v>0</v>
          </cell>
          <cell r="O2042" t="str">
            <v>Dr</v>
          </cell>
          <cell r="P2042">
            <v>8600</v>
          </cell>
        </row>
        <row r="2043">
          <cell r="H2043" t="str">
            <v>Online Database Subscription Charges</v>
          </cell>
          <cell r="I2043" t="str">
            <v/>
          </cell>
          <cell r="J2043">
            <v>0</v>
          </cell>
          <cell r="K2043">
            <v>0</v>
          </cell>
          <cell r="L2043">
            <v>0</v>
          </cell>
          <cell r="M2043">
            <v>3360409.41</v>
          </cell>
          <cell r="N2043">
            <v>241119</v>
          </cell>
          <cell r="O2043" t="str">
            <v>Dr</v>
          </cell>
          <cell r="P2043">
            <v>3119290.41</v>
          </cell>
        </row>
        <row r="2044">
          <cell r="H2044" t="str">
            <v>Online Journal Subscription Charges</v>
          </cell>
          <cell r="I2044" t="str">
            <v/>
          </cell>
          <cell r="J2044">
            <v>0</v>
          </cell>
          <cell r="K2044">
            <v>0</v>
          </cell>
          <cell r="L2044">
            <v>0</v>
          </cell>
          <cell r="M2044">
            <v>700000</v>
          </cell>
          <cell r="N2044">
            <v>700000</v>
          </cell>
          <cell r="P2044">
            <v>0</v>
          </cell>
        </row>
        <row r="2045">
          <cell r="H2045" t="str">
            <v>Print Journal Subscription Charges</v>
          </cell>
          <cell r="I2045" t="str">
            <v/>
          </cell>
          <cell r="J2045">
            <v>0</v>
          </cell>
          <cell r="K2045">
            <v>0</v>
          </cell>
          <cell r="L2045">
            <v>0</v>
          </cell>
          <cell r="M2045">
            <v>1026340</v>
          </cell>
          <cell r="N2045">
            <v>685888</v>
          </cell>
          <cell r="O2045" t="str">
            <v>Dr</v>
          </cell>
          <cell r="P2045">
            <v>340452</v>
          </cell>
        </row>
        <row r="2046">
          <cell r="H2046" t="str">
            <v>Subscription Charges #011</v>
          </cell>
          <cell r="I2046" t="str">
            <v/>
          </cell>
          <cell r="J2046">
            <v>0</v>
          </cell>
          <cell r="K2046">
            <v>0</v>
          </cell>
          <cell r="L2046">
            <v>0</v>
          </cell>
          <cell r="M2046">
            <v>12222921.32</v>
          </cell>
          <cell r="N2046">
            <v>8251404</v>
          </cell>
          <cell r="O2046" t="str">
            <v>Dr</v>
          </cell>
          <cell r="P2046">
            <v>3971517.3200000003</v>
          </cell>
        </row>
        <row r="2047">
          <cell r="H2047" t="str">
            <v>Vehicle Running &amp; Maintenance #231</v>
          </cell>
          <cell r="I2047" t="str">
            <v/>
          </cell>
          <cell r="J2047">
            <v>0</v>
          </cell>
          <cell r="K2047">
            <v>0</v>
          </cell>
          <cell r="L2047">
            <v>0</v>
          </cell>
          <cell r="M2047">
            <v>340034</v>
          </cell>
          <cell r="N2047">
            <v>39400</v>
          </cell>
          <cell r="O2047" t="str">
            <v>Dr</v>
          </cell>
          <cell r="P2047">
            <v>300634</v>
          </cell>
        </row>
        <row r="2048">
          <cell r="H2048" t="str">
            <v>Transport Charges</v>
          </cell>
          <cell r="I2048" t="str">
            <v/>
          </cell>
          <cell r="J2048">
            <v>0</v>
          </cell>
          <cell r="K2048">
            <v>0</v>
          </cell>
          <cell r="L2048">
            <v>0</v>
          </cell>
          <cell r="M2048">
            <v>160</v>
          </cell>
          <cell r="N2048">
            <v>189160</v>
          </cell>
          <cell r="O2048" t="str">
            <v>Cr</v>
          </cell>
          <cell r="P2048">
            <v>-189000</v>
          </cell>
        </row>
        <row r="2049">
          <cell r="H2049" t="str">
            <v>Travelling Expenses #254</v>
          </cell>
          <cell r="I2049" t="str">
            <v/>
          </cell>
          <cell r="J2049">
            <v>0</v>
          </cell>
          <cell r="K2049">
            <v>0</v>
          </cell>
          <cell r="L2049">
            <v>0</v>
          </cell>
          <cell r="M2049">
            <v>1118610</v>
          </cell>
          <cell r="N2049">
            <v>465553</v>
          </cell>
          <cell r="O2049" t="str">
            <v>Dr</v>
          </cell>
          <cell r="P2049">
            <v>653057</v>
          </cell>
        </row>
        <row r="2050">
          <cell r="H2050" t="str">
            <v>Taxi Hiring Charges #253</v>
          </cell>
          <cell r="I2050" t="str">
            <v/>
          </cell>
          <cell r="J2050">
            <v>0</v>
          </cell>
          <cell r="K2050">
            <v>0</v>
          </cell>
          <cell r="L2050">
            <v>0</v>
          </cell>
          <cell r="M2050">
            <v>26446</v>
          </cell>
          <cell r="N2050">
            <v>0</v>
          </cell>
          <cell r="O2050" t="str">
            <v>Dr</v>
          </cell>
          <cell r="P2050">
            <v>26446</v>
          </cell>
        </row>
        <row r="2051">
          <cell r="H2051" t="str">
            <v>Petrol &amp; Fuel #252</v>
          </cell>
          <cell r="I2051" t="str">
            <v/>
          </cell>
          <cell r="J2051">
            <v>0</v>
          </cell>
          <cell r="K2051">
            <v>0</v>
          </cell>
          <cell r="L2051">
            <v>0</v>
          </cell>
          <cell r="M2051">
            <v>565182</v>
          </cell>
          <cell r="N2051">
            <v>118515</v>
          </cell>
          <cell r="O2051" t="str">
            <v>Dr</v>
          </cell>
          <cell r="P2051">
            <v>446667</v>
          </cell>
        </row>
        <row r="2052">
          <cell r="H2052" t="str">
            <v>Hotel Staying Charges #250</v>
          </cell>
          <cell r="I2052" t="str">
            <v/>
          </cell>
          <cell r="J2052">
            <v>0</v>
          </cell>
          <cell r="K2052">
            <v>0</v>
          </cell>
          <cell r="L2052">
            <v>0</v>
          </cell>
          <cell r="M2052">
            <v>43309</v>
          </cell>
          <cell r="N2052">
            <v>9475</v>
          </cell>
          <cell r="O2052" t="str">
            <v>Dr</v>
          </cell>
          <cell r="P2052">
            <v>33834</v>
          </cell>
        </row>
        <row r="2053">
          <cell r="H2053" t="str">
            <v>Transport Expense #056</v>
          </cell>
          <cell r="I2053" t="str">
            <v/>
          </cell>
          <cell r="J2053">
            <v>0</v>
          </cell>
          <cell r="K2053">
            <v>0</v>
          </cell>
          <cell r="L2053">
            <v>0</v>
          </cell>
          <cell r="M2053">
            <v>1349299</v>
          </cell>
          <cell r="N2053">
            <v>655059</v>
          </cell>
          <cell r="O2053" t="str">
            <v>Dr</v>
          </cell>
          <cell r="P2053">
            <v>694240</v>
          </cell>
        </row>
        <row r="2054">
          <cell r="H2054" t="str">
            <v>Illusion Studio</v>
          </cell>
          <cell r="I2054" t="str">
            <v/>
          </cell>
          <cell r="J2054">
            <v>0</v>
          </cell>
          <cell r="K2054">
            <v>0</v>
          </cell>
          <cell r="L2054">
            <v>0</v>
          </cell>
          <cell r="M2054">
            <v>26550</v>
          </cell>
          <cell r="N2054">
            <v>26550</v>
          </cell>
          <cell r="P2054">
            <v>0</v>
          </cell>
        </row>
        <row r="2055">
          <cell r="H2055" t="str">
            <v>Local Conveyance #251</v>
          </cell>
          <cell r="I2055" t="str">
            <v/>
          </cell>
          <cell r="J2055">
            <v>0</v>
          </cell>
          <cell r="K2055">
            <v>0</v>
          </cell>
          <cell r="L2055">
            <v>0</v>
          </cell>
          <cell r="M2055">
            <v>337561</v>
          </cell>
          <cell r="N2055">
            <v>14000</v>
          </cell>
          <cell r="O2055" t="str">
            <v>Dr</v>
          </cell>
          <cell r="P2055">
            <v>323561</v>
          </cell>
        </row>
        <row r="2056">
          <cell r="H2056" t="str">
            <v>Prize &amp; Award</v>
          </cell>
          <cell r="I2056" t="str">
            <v/>
          </cell>
          <cell r="J2056">
            <v>0</v>
          </cell>
          <cell r="K2056">
            <v>0</v>
          </cell>
          <cell r="L2056">
            <v>0</v>
          </cell>
          <cell r="M2056">
            <v>210775</v>
          </cell>
          <cell r="N2056">
            <v>0</v>
          </cell>
          <cell r="O2056" t="str">
            <v>Dr</v>
          </cell>
          <cell r="P2056">
            <v>210775</v>
          </cell>
        </row>
        <row r="2057">
          <cell r="H2057" t="str">
            <v>Faculty Retreat Exp. #203</v>
          </cell>
          <cell r="I2057" t="str">
            <v/>
          </cell>
          <cell r="J2057">
            <v>0</v>
          </cell>
          <cell r="K2057">
            <v>0</v>
          </cell>
          <cell r="L2057">
            <v>0</v>
          </cell>
          <cell r="M2057">
            <v>143094</v>
          </cell>
          <cell r="N2057">
            <v>79591</v>
          </cell>
          <cell r="O2057" t="str">
            <v>Dr</v>
          </cell>
          <cell r="P2057">
            <v>63503</v>
          </cell>
        </row>
        <row r="2058">
          <cell r="H2058" t="str">
            <v>Staff Welfare Expenses #051</v>
          </cell>
          <cell r="I2058" t="str">
            <v/>
          </cell>
          <cell r="J2058">
            <v>0</v>
          </cell>
          <cell r="K2058">
            <v>0</v>
          </cell>
          <cell r="L2058">
            <v>0</v>
          </cell>
          <cell r="M2058">
            <v>290073</v>
          </cell>
          <cell r="N2058">
            <v>84808</v>
          </cell>
          <cell r="O2058" t="str">
            <v>Dr</v>
          </cell>
          <cell r="P2058">
            <v>205265</v>
          </cell>
        </row>
        <row r="2059">
          <cell r="H2059" t="str">
            <v>Medicine # 058</v>
          </cell>
          <cell r="I2059" t="str">
            <v/>
          </cell>
          <cell r="J2059">
            <v>0</v>
          </cell>
          <cell r="K2059">
            <v>0</v>
          </cell>
          <cell r="L2059">
            <v>0</v>
          </cell>
          <cell r="M2059">
            <v>142492</v>
          </cell>
          <cell r="N2059">
            <v>0</v>
          </cell>
          <cell r="O2059" t="str">
            <v>Dr</v>
          </cell>
          <cell r="P2059">
            <v>142492</v>
          </cell>
        </row>
        <row r="2060">
          <cell r="H2060" t="str">
            <v>Festivals #196</v>
          </cell>
          <cell r="I2060" t="str">
            <v/>
          </cell>
          <cell r="J2060">
            <v>0</v>
          </cell>
          <cell r="K2060">
            <v>0</v>
          </cell>
          <cell r="L2060">
            <v>0</v>
          </cell>
          <cell r="M2060">
            <v>131192</v>
          </cell>
          <cell r="N2060">
            <v>47675</v>
          </cell>
          <cell r="O2060" t="str">
            <v>Dr</v>
          </cell>
          <cell r="P2060">
            <v>83517</v>
          </cell>
        </row>
        <row r="2061">
          <cell r="H2061" t="str">
            <v>Visiting Faculty - Travel Cost #016</v>
          </cell>
          <cell r="I2061" t="str">
            <v/>
          </cell>
          <cell r="J2061">
            <v>0</v>
          </cell>
          <cell r="K2061">
            <v>0</v>
          </cell>
          <cell r="L2061">
            <v>0</v>
          </cell>
          <cell r="M2061">
            <v>302662</v>
          </cell>
          <cell r="N2061">
            <v>141</v>
          </cell>
          <cell r="O2061" t="str">
            <v>Dr</v>
          </cell>
          <cell r="P2061">
            <v>302521</v>
          </cell>
        </row>
        <row r="2062">
          <cell r="H2062" t="str">
            <v>Visiting Faculty - Professional Fee #015</v>
          </cell>
          <cell r="I2062" t="str">
            <v/>
          </cell>
          <cell r="J2062">
            <v>0</v>
          </cell>
          <cell r="K2062">
            <v>0</v>
          </cell>
          <cell r="L2062">
            <v>0</v>
          </cell>
          <cell r="M2062">
            <v>56939098</v>
          </cell>
          <cell r="N2062">
            <v>23041447</v>
          </cell>
          <cell r="O2062" t="str">
            <v>Dr</v>
          </cell>
          <cell r="P2062">
            <v>33897651</v>
          </cell>
        </row>
        <row r="2063">
          <cell r="H2063" t="str">
            <v>Staff Medical Insurance #159</v>
          </cell>
          <cell r="I2063" t="str">
            <v/>
          </cell>
          <cell r="J2063">
            <v>0</v>
          </cell>
          <cell r="K2063">
            <v>0</v>
          </cell>
          <cell r="L2063">
            <v>0</v>
          </cell>
          <cell r="M2063">
            <v>1769493</v>
          </cell>
          <cell r="N2063">
            <v>8057</v>
          </cell>
          <cell r="O2063" t="str">
            <v>Dr</v>
          </cell>
          <cell r="P2063">
            <v>1761436</v>
          </cell>
        </row>
        <row r="2064">
          <cell r="H2064" t="str">
            <v>Students Medical Insurance</v>
          </cell>
          <cell r="J2064">
            <v>0</v>
          </cell>
          <cell r="K2064">
            <v>0</v>
          </cell>
          <cell r="L2064">
            <v>0</v>
          </cell>
          <cell r="M2064">
            <v>5038</v>
          </cell>
          <cell r="N2064">
            <v>0</v>
          </cell>
          <cell r="O2064" t="str">
            <v>Dr</v>
          </cell>
          <cell r="P2064">
            <v>5038</v>
          </cell>
        </row>
        <row r="2065">
          <cell r="H2065" t="str">
            <v>Professional Development Expense #018</v>
          </cell>
          <cell r="I2065" t="str">
            <v/>
          </cell>
          <cell r="J2065">
            <v>0</v>
          </cell>
          <cell r="K2065">
            <v>0</v>
          </cell>
          <cell r="L2065">
            <v>0</v>
          </cell>
          <cell r="M2065">
            <v>1144680</v>
          </cell>
          <cell r="N2065">
            <v>41595</v>
          </cell>
          <cell r="O2065" t="str">
            <v>Dr</v>
          </cell>
          <cell r="P2065">
            <v>1103085</v>
          </cell>
        </row>
        <row r="2066">
          <cell r="H2066" t="str">
            <v>Driver Expense #055</v>
          </cell>
          <cell r="I2066" t="str">
            <v/>
          </cell>
          <cell r="J2066">
            <v>0</v>
          </cell>
          <cell r="K2066">
            <v>0</v>
          </cell>
          <cell r="L2066">
            <v>0</v>
          </cell>
          <cell r="M2066">
            <v>7515</v>
          </cell>
          <cell r="N2066">
            <v>0</v>
          </cell>
          <cell r="O2066" t="str">
            <v>Dr</v>
          </cell>
          <cell r="P2066">
            <v>7515</v>
          </cell>
        </row>
        <row r="2067">
          <cell r="H2067" t="str">
            <v>Legal Expenses #90</v>
          </cell>
          <cell r="I2067" t="str">
            <v/>
          </cell>
          <cell r="J2067">
            <v>0</v>
          </cell>
          <cell r="K2067">
            <v>0</v>
          </cell>
          <cell r="L2067">
            <v>0</v>
          </cell>
          <cell r="M2067">
            <v>688120</v>
          </cell>
          <cell r="N2067">
            <v>196808</v>
          </cell>
          <cell r="O2067" t="str">
            <v>Dr</v>
          </cell>
          <cell r="P2067">
            <v>491312</v>
          </cell>
        </row>
        <row r="2068">
          <cell r="H2068" t="str">
            <v>Tower Hostel Mess-food Sodexo #084</v>
          </cell>
          <cell r="I2068" t="str">
            <v/>
          </cell>
          <cell r="J2068">
            <v>0</v>
          </cell>
          <cell r="K2068">
            <v>0</v>
          </cell>
          <cell r="L2068">
            <v>0</v>
          </cell>
          <cell r="M2068">
            <v>3170423</v>
          </cell>
          <cell r="N2068">
            <v>1805423</v>
          </cell>
          <cell r="O2068" t="str">
            <v>Dr</v>
          </cell>
          <cell r="P2068">
            <v>1365000</v>
          </cell>
        </row>
        <row r="2069">
          <cell r="H2069" t="str">
            <v>Laundary Expenses #082</v>
          </cell>
          <cell r="I2069" t="str">
            <v/>
          </cell>
          <cell r="J2069">
            <v>0</v>
          </cell>
          <cell r="K2069">
            <v>0</v>
          </cell>
          <cell r="L2069">
            <v>0</v>
          </cell>
          <cell r="M2069">
            <v>107555</v>
          </cell>
          <cell r="N2069">
            <v>100000</v>
          </cell>
          <cell r="O2069" t="str">
            <v>Dr</v>
          </cell>
          <cell r="P2069">
            <v>7555</v>
          </cell>
        </row>
        <row r="2070">
          <cell r="H2070" t="str">
            <v>Repair &amp; Maintenence Furniture</v>
          </cell>
          <cell r="I2070" t="str">
            <v/>
          </cell>
          <cell r="J2070">
            <v>0</v>
          </cell>
          <cell r="K2070">
            <v>0</v>
          </cell>
          <cell r="L2070">
            <v>0</v>
          </cell>
          <cell r="M2070">
            <v>86624</v>
          </cell>
          <cell r="N2070">
            <v>0</v>
          </cell>
          <cell r="O2070" t="str">
            <v>Dr</v>
          </cell>
          <cell r="P2070">
            <v>86624</v>
          </cell>
        </row>
        <row r="2071">
          <cell r="H2071" t="str">
            <v>Hardware Maintenance #229f</v>
          </cell>
          <cell r="I2071" t="str">
            <v/>
          </cell>
          <cell r="J2071">
            <v>0</v>
          </cell>
          <cell r="K2071">
            <v>0</v>
          </cell>
          <cell r="L2071">
            <v>0</v>
          </cell>
          <cell r="M2071">
            <v>18019</v>
          </cell>
          <cell r="N2071">
            <v>0</v>
          </cell>
          <cell r="O2071" t="str">
            <v>Dr</v>
          </cell>
          <cell r="P2071">
            <v>18019</v>
          </cell>
        </row>
        <row r="2072">
          <cell r="H2072" t="str">
            <v>Repair &amp; Maintenance- Play Ground</v>
          </cell>
          <cell r="I2072" t="str">
            <v/>
          </cell>
          <cell r="J2072">
            <v>0</v>
          </cell>
          <cell r="K2072">
            <v>0</v>
          </cell>
          <cell r="L2072">
            <v>0</v>
          </cell>
          <cell r="M2072">
            <v>2039983</v>
          </cell>
          <cell r="N2072">
            <v>0</v>
          </cell>
          <cell r="O2072" t="str">
            <v>Dr</v>
          </cell>
          <cell r="P2072">
            <v>2039983</v>
          </cell>
        </row>
        <row r="2073">
          <cell r="H2073" t="str">
            <v>Repair &amp; Maintenance Other</v>
          </cell>
          <cell r="I2073" t="str">
            <v/>
          </cell>
          <cell r="J2073">
            <v>0</v>
          </cell>
          <cell r="K2073">
            <v>0</v>
          </cell>
          <cell r="L2073">
            <v>0</v>
          </cell>
          <cell r="M2073">
            <v>95427</v>
          </cell>
          <cell r="N2073">
            <v>0</v>
          </cell>
          <cell r="O2073" t="str">
            <v>Dr</v>
          </cell>
          <cell r="P2073">
            <v>95427</v>
          </cell>
        </row>
        <row r="2074">
          <cell r="H2074" t="str">
            <v>Maintenance - Head Office #228</v>
          </cell>
          <cell r="I2074" t="str">
            <v/>
          </cell>
          <cell r="J2074">
            <v>0</v>
          </cell>
          <cell r="K2074">
            <v>0</v>
          </cell>
          <cell r="L2074">
            <v>0</v>
          </cell>
          <cell r="M2074">
            <v>21924</v>
          </cell>
          <cell r="N2074">
            <v>0</v>
          </cell>
          <cell r="O2074" t="str">
            <v>Dr</v>
          </cell>
          <cell r="P2074">
            <v>21924</v>
          </cell>
        </row>
        <row r="2075">
          <cell r="H2075" t="str">
            <v>Server Maintenence Exp</v>
          </cell>
          <cell r="I2075" t="str">
            <v/>
          </cell>
          <cell r="J2075">
            <v>0</v>
          </cell>
          <cell r="K2075">
            <v>0</v>
          </cell>
          <cell r="L2075">
            <v>0</v>
          </cell>
          <cell r="M2075">
            <v>225072</v>
          </cell>
          <cell r="N2075">
            <v>114511</v>
          </cell>
          <cell r="O2075" t="str">
            <v>Dr</v>
          </cell>
          <cell r="P2075">
            <v>110561</v>
          </cell>
        </row>
        <row r="2076">
          <cell r="H2076" t="str">
            <v>Running And Maintenence Gym Exp #233</v>
          </cell>
          <cell r="I2076" t="str">
            <v/>
          </cell>
          <cell r="J2076">
            <v>0</v>
          </cell>
          <cell r="K2076">
            <v>0</v>
          </cell>
          <cell r="L2076">
            <v>0</v>
          </cell>
          <cell r="M2076">
            <v>223550</v>
          </cell>
          <cell r="N2076">
            <v>0</v>
          </cell>
          <cell r="O2076" t="str">
            <v>Dr</v>
          </cell>
          <cell r="P2076">
            <v>223550</v>
          </cell>
        </row>
        <row r="2077">
          <cell r="H2077" t="str">
            <v>Misc Spares Maintenance #229g</v>
          </cell>
          <cell r="I2077" t="str">
            <v/>
          </cell>
          <cell r="J2077">
            <v>0</v>
          </cell>
          <cell r="K2077">
            <v>0</v>
          </cell>
          <cell r="L2077">
            <v>0</v>
          </cell>
          <cell r="M2077">
            <v>12804</v>
          </cell>
          <cell r="N2077">
            <v>0</v>
          </cell>
          <cell r="O2077" t="str">
            <v>Dr</v>
          </cell>
          <cell r="P2077">
            <v>12804</v>
          </cell>
        </row>
        <row r="2078">
          <cell r="H2078" t="str">
            <v>Ht Lt &amp; Transformer Maintenance #229h</v>
          </cell>
          <cell r="I2078" t="str">
            <v/>
          </cell>
          <cell r="J2078">
            <v>0</v>
          </cell>
          <cell r="K2078">
            <v>0</v>
          </cell>
          <cell r="L2078">
            <v>0</v>
          </cell>
          <cell r="M2078">
            <v>951225</v>
          </cell>
          <cell r="N2078">
            <v>366885</v>
          </cell>
          <cell r="O2078" t="str">
            <v>Dr</v>
          </cell>
          <cell r="P2078">
            <v>584340</v>
          </cell>
        </row>
        <row r="2079">
          <cell r="H2079" t="str">
            <v>Painting Maintenance - Hostel</v>
          </cell>
          <cell r="I2079" t="str">
            <v/>
          </cell>
          <cell r="J2079">
            <v>0</v>
          </cell>
          <cell r="K2079">
            <v>0</v>
          </cell>
          <cell r="L2079">
            <v>0</v>
          </cell>
          <cell r="M2079">
            <v>502609</v>
          </cell>
          <cell r="N2079">
            <v>151813</v>
          </cell>
          <cell r="O2079" t="str">
            <v>Dr</v>
          </cell>
          <cell r="P2079">
            <v>350796</v>
          </cell>
        </row>
        <row r="2080">
          <cell r="H2080" t="str">
            <v>Painting Maintenance #229d</v>
          </cell>
          <cell r="I2080" t="str">
            <v/>
          </cell>
          <cell r="J2080">
            <v>0</v>
          </cell>
          <cell r="K2080">
            <v>0</v>
          </cell>
          <cell r="L2080">
            <v>0</v>
          </cell>
          <cell r="M2080">
            <v>3112087</v>
          </cell>
          <cell r="N2080">
            <v>634640</v>
          </cell>
          <cell r="O2080" t="str">
            <v>Dr</v>
          </cell>
          <cell r="P2080">
            <v>2477447</v>
          </cell>
        </row>
        <row r="2081">
          <cell r="H2081" t="str">
            <v>Electrical Maintenance - Hostel</v>
          </cell>
          <cell r="I2081" t="str">
            <v/>
          </cell>
          <cell r="J2081">
            <v>0</v>
          </cell>
          <cell r="K2081">
            <v>0</v>
          </cell>
          <cell r="L2081">
            <v>0</v>
          </cell>
          <cell r="M2081">
            <v>83214</v>
          </cell>
          <cell r="N2081">
            <v>0</v>
          </cell>
          <cell r="O2081" t="str">
            <v>Dr</v>
          </cell>
          <cell r="P2081">
            <v>83214</v>
          </cell>
        </row>
        <row r="2082">
          <cell r="H2082" t="str">
            <v>Electrical Maintenance #229a</v>
          </cell>
          <cell r="I2082" t="str">
            <v/>
          </cell>
          <cell r="J2082">
            <v>0</v>
          </cell>
          <cell r="K2082">
            <v>0</v>
          </cell>
          <cell r="L2082">
            <v>0</v>
          </cell>
          <cell r="M2082">
            <v>1843873</v>
          </cell>
          <cell r="N2082">
            <v>482492</v>
          </cell>
          <cell r="O2082" t="str">
            <v>Dr</v>
          </cell>
          <cell r="P2082">
            <v>1361381</v>
          </cell>
        </row>
        <row r="2083">
          <cell r="H2083" t="str">
            <v>Plumbing Maintenance Exp.- Hostel</v>
          </cell>
          <cell r="I2083" t="str">
            <v/>
          </cell>
          <cell r="J2083">
            <v>0</v>
          </cell>
          <cell r="K2083">
            <v>0</v>
          </cell>
          <cell r="L2083">
            <v>0</v>
          </cell>
          <cell r="M2083">
            <v>34894</v>
          </cell>
          <cell r="N2083">
            <v>0</v>
          </cell>
          <cell r="O2083" t="str">
            <v>Dr</v>
          </cell>
          <cell r="P2083">
            <v>34894</v>
          </cell>
        </row>
        <row r="2084">
          <cell r="H2084" t="str">
            <v>Plumbing Maintenance #229b</v>
          </cell>
          <cell r="I2084" t="str">
            <v/>
          </cell>
          <cell r="J2084">
            <v>0</v>
          </cell>
          <cell r="K2084">
            <v>0</v>
          </cell>
          <cell r="L2084">
            <v>0</v>
          </cell>
          <cell r="M2084">
            <v>431604</v>
          </cell>
          <cell r="N2084">
            <v>0</v>
          </cell>
          <cell r="O2084" t="str">
            <v>Dr</v>
          </cell>
          <cell r="P2084">
            <v>431604</v>
          </cell>
        </row>
        <row r="2085">
          <cell r="H2085" t="str">
            <v>Civil Maintenance - Hostel</v>
          </cell>
          <cell r="I2085" t="str">
            <v/>
          </cell>
          <cell r="J2085">
            <v>0</v>
          </cell>
          <cell r="K2085">
            <v>0</v>
          </cell>
          <cell r="L2085">
            <v>0</v>
          </cell>
          <cell r="M2085">
            <v>1146</v>
          </cell>
          <cell r="N2085">
            <v>0</v>
          </cell>
          <cell r="O2085" t="str">
            <v>Dr</v>
          </cell>
          <cell r="P2085">
            <v>1146</v>
          </cell>
        </row>
        <row r="2086">
          <cell r="H2086" t="str">
            <v>Civil Maintenance #229k</v>
          </cell>
          <cell r="I2086" t="str">
            <v/>
          </cell>
          <cell r="J2086">
            <v>0</v>
          </cell>
          <cell r="K2086">
            <v>0</v>
          </cell>
          <cell r="L2086">
            <v>0</v>
          </cell>
          <cell r="M2086">
            <v>1082619</v>
          </cell>
          <cell r="N2086">
            <v>5321</v>
          </cell>
          <cell r="O2086" t="str">
            <v>Dr</v>
          </cell>
          <cell r="P2086">
            <v>1077298</v>
          </cell>
        </row>
        <row r="2087">
          <cell r="H2087" t="str">
            <v>Carpenting Maintenance - Hostel</v>
          </cell>
          <cell r="I2087" t="str">
            <v/>
          </cell>
          <cell r="J2087">
            <v>0</v>
          </cell>
          <cell r="K2087">
            <v>0</v>
          </cell>
          <cell r="L2087">
            <v>0</v>
          </cell>
          <cell r="M2087">
            <v>19457</v>
          </cell>
          <cell r="N2087">
            <v>0</v>
          </cell>
          <cell r="O2087" t="str">
            <v>Dr</v>
          </cell>
          <cell r="P2087">
            <v>19457</v>
          </cell>
        </row>
        <row r="2088">
          <cell r="H2088" t="str">
            <v>Carpenting Maintenance #229c</v>
          </cell>
          <cell r="I2088" t="str">
            <v/>
          </cell>
          <cell r="J2088">
            <v>0</v>
          </cell>
          <cell r="K2088">
            <v>0</v>
          </cell>
          <cell r="L2088">
            <v>0</v>
          </cell>
          <cell r="M2088">
            <v>322010</v>
          </cell>
          <cell r="N2088">
            <v>0</v>
          </cell>
          <cell r="O2088" t="str">
            <v>Dr</v>
          </cell>
          <cell r="P2088">
            <v>322010</v>
          </cell>
        </row>
        <row r="2089">
          <cell r="H2089" t="str">
            <v>Fire &amp; Safety Maintenance #229e</v>
          </cell>
          <cell r="I2089" t="str">
            <v/>
          </cell>
          <cell r="J2089">
            <v>0</v>
          </cell>
          <cell r="K2089">
            <v>0</v>
          </cell>
          <cell r="L2089">
            <v>0</v>
          </cell>
          <cell r="M2089">
            <v>102681</v>
          </cell>
          <cell r="N2089">
            <v>0</v>
          </cell>
          <cell r="O2089" t="str">
            <v>Dr</v>
          </cell>
          <cell r="P2089">
            <v>102681</v>
          </cell>
        </row>
        <row r="2090">
          <cell r="H2090" t="str">
            <v>Pest Control Exp.-hostel</v>
          </cell>
          <cell r="I2090" t="str">
            <v/>
          </cell>
          <cell r="J2090">
            <v>0</v>
          </cell>
          <cell r="K2090">
            <v>0</v>
          </cell>
          <cell r="L2090">
            <v>0</v>
          </cell>
          <cell r="M2090">
            <v>507952</v>
          </cell>
          <cell r="N2090">
            <v>270063</v>
          </cell>
          <cell r="O2090" t="str">
            <v>Dr</v>
          </cell>
          <cell r="P2090">
            <v>237889</v>
          </cell>
        </row>
        <row r="2091">
          <cell r="H2091" t="str">
            <v>Pest Control Exp. #0103</v>
          </cell>
          <cell r="I2091" t="str">
            <v/>
          </cell>
          <cell r="J2091">
            <v>0</v>
          </cell>
          <cell r="K2091">
            <v>0</v>
          </cell>
          <cell r="L2091">
            <v>0</v>
          </cell>
          <cell r="M2091">
            <v>461166</v>
          </cell>
          <cell r="N2091">
            <v>245934</v>
          </cell>
          <cell r="O2091" t="str">
            <v>Dr</v>
          </cell>
          <cell r="P2091">
            <v>215232</v>
          </cell>
        </row>
        <row r="2092">
          <cell r="H2092" t="str">
            <v>Amc #225</v>
          </cell>
          <cell r="I2092" t="str">
            <v/>
          </cell>
          <cell r="J2092">
            <v>0</v>
          </cell>
          <cell r="K2092">
            <v>0</v>
          </cell>
          <cell r="L2092">
            <v>0</v>
          </cell>
          <cell r="M2092">
            <v>4587098</v>
          </cell>
          <cell r="N2092">
            <v>862903</v>
          </cell>
          <cell r="O2092" t="str">
            <v>Dr</v>
          </cell>
          <cell r="P2092">
            <v>3724195</v>
          </cell>
        </row>
        <row r="2093">
          <cell r="H2093" t="str">
            <v>Amc-ro Plants-o &amp; M - Hostel</v>
          </cell>
          <cell r="I2093" t="str">
            <v/>
          </cell>
          <cell r="J2093">
            <v>0</v>
          </cell>
          <cell r="K2093">
            <v>0</v>
          </cell>
          <cell r="L2093">
            <v>0</v>
          </cell>
          <cell r="M2093">
            <v>100356</v>
          </cell>
          <cell r="N2093">
            <v>50178</v>
          </cell>
          <cell r="O2093" t="str">
            <v>Dr</v>
          </cell>
          <cell r="P2093">
            <v>50178</v>
          </cell>
        </row>
        <row r="2094">
          <cell r="H2094" t="str">
            <v>Amc-ro Plants-o &amp; M #225b</v>
          </cell>
          <cell r="I2094" t="str">
            <v/>
          </cell>
          <cell r="J2094">
            <v>0</v>
          </cell>
          <cell r="K2094">
            <v>0</v>
          </cell>
          <cell r="L2094">
            <v>0</v>
          </cell>
          <cell r="M2094">
            <v>155774</v>
          </cell>
          <cell r="N2094">
            <v>122321</v>
          </cell>
          <cell r="O2094" t="str">
            <v>Dr</v>
          </cell>
          <cell r="P2094">
            <v>33453</v>
          </cell>
        </row>
        <row r="2095">
          <cell r="H2095" t="str">
            <v>Amc-lift/elevators Exp.- Hostel</v>
          </cell>
          <cell r="I2095" t="str">
            <v/>
          </cell>
          <cell r="J2095">
            <v>0</v>
          </cell>
          <cell r="K2095">
            <v>0</v>
          </cell>
          <cell r="L2095">
            <v>0</v>
          </cell>
          <cell r="M2095">
            <v>447419</v>
          </cell>
          <cell r="N2095">
            <v>14262</v>
          </cell>
          <cell r="O2095" t="str">
            <v>Dr</v>
          </cell>
          <cell r="P2095">
            <v>433157</v>
          </cell>
        </row>
        <row r="2096">
          <cell r="H2096" t="str">
            <v>Amc-lift/elevators #225a</v>
          </cell>
          <cell r="I2096" t="str">
            <v/>
          </cell>
          <cell r="J2096">
            <v>0</v>
          </cell>
          <cell r="K2096">
            <v>0</v>
          </cell>
          <cell r="L2096">
            <v>0</v>
          </cell>
          <cell r="M2096">
            <v>2682197</v>
          </cell>
          <cell r="N2096">
            <v>1335012</v>
          </cell>
          <cell r="O2096" t="str">
            <v>Dr</v>
          </cell>
          <cell r="P2096">
            <v>1347185</v>
          </cell>
        </row>
        <row r="2097">
          <cell r="H2097" t="str">
            <v>Amc &amp; Spares-chillers #225c</v>
          </cell>
          <cell r="I2097" t="str">
            <v/>
          </cell>
          <cell r="J2097">
            <v>0</v>
          </cell>
          <cell r="K2097">
            <v>0</v>
          </cell>
          <cell r="L2097">
            <v>0</v>
          </cell>
          <cell r="M2097">
            <v>171100</v>
          </cell>
          <cell r="N2097">
            <v>0</v>
          </cell>
          <cell r="O2097" t="str">
            <v>Dr</v>
          </cell>
          <cell r="P2097">
            <v>171100</v>
          </cell>
        </row>
        <row r="2098">
          <cell r="H2098" t="str">
            <v>Amc-air Conditions #225f</v>
          </cell>
          <cell r="I2098" t="str">
            <v/>
          </cell>
          <cell r="J2098">
            <v>0</v>
          </cell>
          <cell r="K2098">
            <v>0</v>
          </cell>
          <cell r="L2098">
            <v>0</v>
          </cell>
          <cell r="M2098">
            <v>14653</v>
          </cell>
          <cell r="N2098">
            <v>0</v>
          </cell>
          <cell r="O2098" t="str">
            <v>Dr</v>
          </cell>
          <cell r="P2098">
            <v>14653</v>
          </cell>
        </row>
        <row r="2099">
          <cell r="H2099" t="str">
            <v>Rates &amp; Taxes - Gst</v>
          </cell>
          <cell r="I2099" t="str">
            <v/>
          </cell>
          <cell r="J2099">
            <v>0</v>
          </cell>
          <cell r="K2099">
            <v>0</v>
          </cell>
          <cell r="L2099">
            <v>0</v>
          </cell>
          <cell r="M2099">
            <v>224723</v>
          </cell>
          <cell r="N2099">
            <v>0</v>
          </cell>
          <cell r="O2099" t="str">
            <v>Dr</v>
          </cell>
          <cell r="P2099">
            <v>224723</v>
          </cell>
        </row>
        <row r="2100">
          <cell r="H2100" t="str">
            <v>Rates &amp; Taxes #243</v>
          </cell>
          <cell r="I2100" t="str">
            <v/>
          </cell>
          <cell r="J2100">
            <v>0</v>
          </cell>
          <cell r="K2100">
            <v>0</v>
          </cell>
          <cell r="L2100">
            <v>0</v>
          </cell>
          <cell r="M2100">
            <v>27160</v>
          </cell>
          <cell r="N2100">
            <v>4336</v>
          </cell>
          <cell r="O2100" t="str">
            <v>Dr</v>
          </cell>
          <cell r="P2100">
            <v>22824</v>
          </cell>
        </row>
        <row r="2101">
          <cell r="H2101" t="str">
            <v>Horticulture Expenses #227</v>
          </cell>
          <cell r="I2101" t="str">
            <v/>
          </cell>
          <cell r="J2101">
            <v>0</v>
          </cell>
          <cell r="K2101">
            <v>0</v>
          </cell>
          <cell r="L2101">
            <v>0</v>
          </cell>
          <cell r="M2101">
            <v>8118294</v>
          </cell>
          <cell r="N2101">
            <v>4303869</v>
          </cell>
          <cell r="O2101" t="str">
            <v>Dr</v>
          </cell>
          <cell r="P2101">
            <v>3814425</v>
          </cell>
        </row>
        <row r="2102">
          <cell r="H2102" t="str">
            <v>Contingency Expenses</v>
          </cell>
          <cell r="I2102" t="str">
            <v/>
          </cell>
          <cell r="J2102">
            <v>0</v>
          </cell>
          <cell r="K2102">
            <v>0</v>
          </cell>
          <cell r="L2102">
            <v>0</v>
          </cell>
          <cell r="M2102">
            <v>4645</v>
          </cell>
          <cell r="N2102">
            <v>4645</v>
          </cell>
          <cell r="P2102">
            <v>0</v>
          </cell>
        </row>
        <row r="2103">
          <cell r="H2103" t="str">
            <v>Interest On Loan - Hdfc</v>
          </cell>
          <cell r="I2103" t="str">
            <v/>
          </cell>
          <cell r="J2103">
            <v>0</v>
          </cell>
          <cell r="K2103">
            <v>0</v>
          </cell>
          <cell r="L2103">
            <v>0</v>
          </cell>
          <cell r="M2103">
            <v>4644339</v>
          </cell>
          <cell r="N2103">
            <v>596154</v>
          </cell>
          <cell r="O2103" t="str">
            <v>Dr</v>
          </cell>
          <cell r="P2103">
            <v>4048185</v>
          </cell>
        </row>
        <row r="2104">
          <cell r="H2104" t="str">
            <v>Profit &amp; Loss A/C</v>
          </cell>
          <cell r="I2104" t="str">
            <v>Dr</v>
          </cell>
          <cell r="J2104">
            <v>891280540.2700001</v>
          </cell>
          <cell r="K2104">
            <v>891280540.2700001</v>
          </cell>
          <cell r="L2104">
            <v>0</v>
          </cell>
          <cell r="M2104">
            <v>0</v>
          </cell>
          <cell r="N2104">
            <v>0</v>
          </cell>
          <cell r="O2104" t="str">
            <v>Dr</v>
          </cell>
          <cell r="P2104">
            <v>891280540.2700001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h"/>
      <sheetName val="Trail Balance"/>
      <sheetName val="BALANCE SHEET"/>
      <sheetName val="Sheet5"/>
      <sheetName val="INCOME &amp; EXP"/>
      <sheetName val="CFS"/>
      <sheetName val="SCHEDULES 1,2"/>
      <sheetName val="SCHEDULES OF BS (1-11)"/>
      <sheetName val="dep 21-22"/>
      <sheetName val="13-18"/>
      <sheetName val="SCHEDULES OF IE"/>
      <sheetName val="Grouping BS 21-22"/>
      <sheetName val="Grouping B.S. 20-21"/>
      <sheetName val="GROUPING P&amp;L 20-21"/>
      <sheetName val="Grouping PNL 21-22"/>
      <sheetName val="Trial 19-20"/>
      <sheetName val="dep 19-20"/>
      <sheetName val="Security Deposit Students-19-20"/>
      <sheetName val="Summary 20-21"/>
      <sheetName val="Sheet4"/>
      <sheetName val="Sheet1"/>
      <sheetName val="Cash Flow Statement"/>
      <sheetName val="Trial 18-19"/>
      <sheetName val="Vehicle Loan "/>
      <sheetName val="Creditors"/>
      <sheetName val="Security Deposit Students"/>
      <sheetName val="BML Educor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8">
          <cell r="B8" t="str">
            <v>SCHEDULE 19</v>
          </cell>
          <cell r="G8" t="str">
            <v>Schedule No.</v>
          </cell>
        </row>
        <row r="9">
          <cell r="B9" t="str">
            <v>Tution Fees</v>
          </cell>
        </row>
        <row r="10">
          <cell r="B10" t="str">
            <v>Tution Fees</v>
          </cell>
          <cell r="G10">
            <v>19</v>
          </cell>
        </row>
        <row r="11">
          <cell r="B11" t="str">
            <v>Scholarship Fees</v>
          </cell>
          <cell r="G11">
            <v>19</v>
          </cell>
        </row>
        <row r="12">
          <cell r="B12" t="str">
            <v>Contribution from Hero Scholarship Fund</v>
          </cell>
          <cell r="G12">
            <v>20</v>
          </cell>
        </row>
        <row r="13">
          <cell r="B13" t="str">
            <v xml:space="preserve">TOTAL </v>
          </cell>
        </row>
        <row r="16">
          <cell r="B16" t="str">
            <v>SCHEDULE 20</v>
          </cell>
          <cell r="G16" t="str">
            <v>Schedule No.</v>
          </cell>
        </row>
        <row r="17">
          <cell r="B17" t="str">
            <v>Lodging &amp; Boarding</v>
          </cell>
        </row>
        <row r="18">
          <cell r="B18" t="str">
            <v>Room Charges</v>
          </cell>
          <cell r="G18">
            <v>20</v>
          </cell>
        </row>
        <row r="19">
          <cell r="B19" t="str">
            <v>Food Charges</v>
          </cell>
          <cell r="G19">
            <v>20</v>
          </cell>
        </row>
        <row r="20">
          <cell r="B20" t="str">
            <v>Total</v>
          </cell>
        </row>
        <row r="23">
          <cell r="B23" t="str">
            <v>SCHEDULE 21</v>
          </cell>
          <cell r="G23" t="str">
            <v>Schedule No.</v>
          </cell>
        </row>
        <row r="24">
          <cell r="B24" t="str">
            <v>Other Fees - Students</v>
          </cell>
        </row>
        <row r="25">
          <cell r="B25" t="str">
            <v>Application Fee</v>
          </cell>
          <cell r="G25">
            <v>21</v>
          </cell>
        </row>
        <row r="26">
          <cell r="B26" t="str">
            <v xml:space="preserve">Registration Fee </v>
          </cell>
          <cell r="G26">
            <v>21</v>
          </cell>
        </row>
        <row r="27">
          <cell r="B27" t="str">
            <v xml:space="preserve">Recourse Examination Fee </v>
          </cell>
          <cell r="G27">
            <v>21</v>
          </cell>
        </row>
        <row r="28">
          <cell r="B28" t="str">
            <v>Other income</v>
          </cell>
          <cell r="G28">
            <v>21</v>
          </cell>
        </row>
        <row r="29">
          <cell r="B29" t="str">
            <v>TOTAL</v>
          </cell>
        </row>
        <row r="32">
          <cell r="B32" t="str">
            <v>SCHEDULE 22</v>
          </cell>
          <cell r="G32" t="str">
            <v>Schedule No.</v>
          </cell>
        </row>
        <row r="33">
          <cell r="B33" t="str">
            <v>Other Income - Indirect Income</v>
          </cell>
        </row>
        <row r="34">
          <cell r="B34" t="str">
            <v>Other Income-Indirect</v>
          </cell>
          <cell r="G34">
            <v>22</v>
          </cell>
        </row>
        <row r="35">
          <cell r="B35" t="str">
            <v>Executive Development Programme</v>
          </cell>
          <cell r="G35">
            <v>22</v>
          </cell>
        </row>
        <row r="36">
          <cell r="B36" t="str">
            <v>Donation Received</v>
          </cell>
          <cell r="G36">
            <v>22</v>
          </cell>
        </row>
        <row r="37">
          <cell r="B37" t="str">
            <v>TOTAL</v>
          </cell>
        </row>
        <row r="40">
          <cell r="B40" t="str">
            <v>SCHEDULE 23</v>
          </cell>
          <cell r="G40" t="str">
            <v>Schedule No.</v>
          </cell>
        </row>
        <row r="41">
          <cell r="B41" t="str">
            <v>Interest Income</v>
          </cell>
        </row>
        <row r="42">
          <cell r="B42" t="str">
            <v>Bank Interest</v>
          </cell>
          <cell r="G42">
            <v>23</v>
          </cell>
        </row>
        <row r="43">
          <cell r="B43" t="str">
            <v>Interest on FDR</v>
          </cell>
          <cell r="G43">
            <v>23</v>
          </cell>
        </row>
        <row r="44">
          <cell r="B44" t="str">
            <v>Income from Mutual Funds</v>
          </cell>
          <cell r="G44">
            <v>23</v>
          </cell>
        </row>
        <row r="45">
          <cell r="B45" t="str">
            <v>Others Interest</v>
          </cell>
          <cell r="G45">
            <v>23</v>
          </cell>
        </row>
        <row r="46">
          <cell r="B46" t="str">
            <v>TOTAL</v>
          </cell>
        </row>
        <row r="49">
          <cell r="B49" t="str">
            <v>SCHEDULE 24</v>
          </cell>
          <cell r="G49" t="str">
            <v>Schedule No.</v>
          </cell>
        </row>
        <row r="50">
          <cell r="B50" t="str">
            <v>Establishment Expenses</v>
          </cell>
        </row>
        <row r="51">
          <cell r="B51" t="str">
            <v>Consumable  Items</v>
          </cell>
          <cell r="G51">
            <v>24</v>
          </cell>
        </row>
        <row r="52">
          <cell r="B52" t="str">
            <v>Electricity Expenses</v>
          </cell>
          <cell r="G52">
            <v>24</v>
          </cell>
        </row>
        <row r="53">
          <cell r="B53" t="str">
            <v>Lodging &amp; Boarding</v>
          </cell>
          <cell r="G53">
            <v>24</v>
          </cell>
        </row>
        <row r="54">
          <cell r="B54" t="str">
            <v>DG Set Running &amp; Maint.</v>
          </cell>
          <cell r="G54">
            <v>24</v>
          </cell>
        </row>
        <row r="55">
          <cell r="B55" t="str">
            <v>Repair &amp; Maintenance Charges</v>
          </cell>
          <cell r="G55">
            <v>24</v>
          </cell>
        </row>
        <row r="56">
          <cell r="B56" t="str">
            <v>Horticulture Expenses</v>
          </cell>
          <cell r="G56">
            <v>24</v>
          </cell>
        </row>
        <row r="57">
          <cell r="B57" t="str">
            <v>Housekeeping Expenses &amp; Materials</v>
          </cell>
          <cell r="G57">
            <v>24</v>
          </cell>
        </row>
        <row r="58">
          <cell r="B58" t="str">
            <v>Laundary Expense</v>
          </cell>
          <cell r="G58">
            <v>24</v>
          </cell>
        </row>
        <row r="59">
          <cell r="B59" t="str">
            <v>Machinery/ Equipment Rental</v>
          </cell>
          <cell r="G59">
            <v>24</v>
          </cell>
        </row>
        <row r="60">
          <cell r="B60" t="str">
            <v>Watch &amp; Ward Charges</v>
          </cell>
          <cell r="G60">
            <v>24</v>
          </cell>
        </row>
        <row r="61">
          <cell r="B61" t="str">
            <v>Total</v>
          </cell>
        </row>
        <row r="64">
          <cell r="B64" t="str">
            <v>SCHEDULE 25</v>
          </cell>
          <cell r="G64" t="str">
            <v>Schedule No.</v>
          </cell>
        </row>
        <row r="65">
          <cell r="B65" t="str">
            <v>Personnel Expenses</v>
          </cell>
        </row>
        <row r="66">
          <cell r="B66" t="str">
            <v>EPF &amp; PF Charges</v>
          </cell>
          <cell r="G66">
            <v>25</v>
          </cell>
        </row>
        <row r="67">
          <cell r="B67" t="str">
            <v>Gratuity</v>
          </cell>
          <cell r="G67">
            <v>25</v>
          </cell>
        </row>
        <row r="68">
          <cell r="B68" t="str">
            <v>Leave Encashment</v>
          </cell>
          <cell r="G68">
            <v>25</v>
          </cell>
        </row>
        <row r="69">
          <cell r="B69" t="str">
            <v>Medical Insurance Expenses</v>
          </cell>
          <cell r="G69">
            <v>25</v>
          </cell>
        </row>
        <row r="70">
          <cell r="B70" t="str">
            <v>Professional Development Allownce</v>
          </cell>
          <cell r="G70">
            <v>25</v>
          </cell>
        </row>
        <row r="71">
          <cell r="B71" t="str">
            <v>Faculty Retreat Exp.</v>
          </cell>
          <cell r="G71">
            <v>25</v>
          </cell>
        </row>
        <row r="72">
          <cell r="B72" t="str">
            <v>Salaries and Wages</v>
          </cell>
          <cell r="G72">
            <v>25</v>
          </cell>
        </row>
        <row r="73">
          <cell r="B73" t="str">
            <v>Driver Expenses</v>
          </cell>
          <cell r="G73">
            <v>25</v>
          </cell>
        </row>
        <row r="74">
          <cell r="B74" t="str">
            <v>Festival Celebration</v>
          </cell>
          <cell r="G74">
            <v>25</v>
          </cell>
        </row>
        <row r="75">
          <cell r="B75" t="str">
            <v>Staff Welfare Expenses</v>
          </cell>
          <cell r="G75">
            <v>25</v>
          </cell>
        </row>
        <row r="76">
          <cell r="B76" t="str">
            <v>Visiting Faculty-Professional Fee</v>
          </cell>
          <cell r="G76">
            <v>25</v>
          </cell>
        </row>
        <row r="77">
          <cell r="B77" t="str">
            <v>TOTAL</v>
          </cell>
        </row>
        <row r="80">
          <cell r="B80" t="str">
            <v>SCHEDULE 26</v>
          </cell>
          <cell r="G80" t="str">
            <v>Schedule No.</v>
          </cell>
        </row>
        <row r="81">
          <cell r="B81" t="str">
            <v>Administrative Expenses</v>
          </cell>
        </row>
        <row r="82">
          <cell r="B82" t="str">
            <v>Audit Fee &amp; Expenses</v>
          </cell>
          <cell r="G82">
            <v>26</v>
          </cell>
        </row>
        <row r="83">
          <cell r="B83" t="str">
            <v>Convocation &amp; workshops</v>
          </cell>
          <cell r="G83">
            <v>26</v>
          </cell>
        </row>
        <row r="84">
          <cell r="B84" t="str">
            <v>Office Lease Rent</v>
          </cell>
          <cell r="G84">
            <v>26</v>
          </cell>
        </row>
        <row r="85">
          <cell r="B85" t="str">
            <v>Gift Expenses</v>
          </cell>
          <cell r="G85">
            <v>26</v>
          </cell>
        </row>
        <row r="86">
          <cell r="B86" t="str">
            <v>Honorarium Expenses</v>
          </cell>
          <cell r="G86">
            <v>26</v>
          </cell>
        </row>
        <row r="87">
          <cell r="B87" t="str">
            <v>Hotel Staying Charges</v>
          </cell>
          <cell r="G87">
            <v>26</v>
          </cell>
        </row>
        <row r="88">
          <cell r="B88" t="str">
            <v>Inspection &amp; Recogination Fee</v>
          </cell>
          <cell r="G88">
            <v>26</v>
          </cell>
        </row>
        <row r="89">
          <cell r="B89" t="str">
            <v>Insurance Expenses</v>
          </cell>
          <cell r="G89">
            <v>26</v>
          </cell>
        </row>
        <row r="90">
          <cell r="B90" t="str">
            <v>International Collebaration</v>
          </cell>
          <cell r="G90">
            <v>26</v>
          </cell>
        </row>
        <row r="91">
          <cell r="B91" t="str">
            <v>Internet Charges &amp; Telephone charges</v>
          </cell>
          <cell r="G91">
            <v>26</v>
          </cell>
        </row>
        <row r="92">
          <cell r="B92" t="str">
            <v xml:space="preserve">Donation </v>
          </cell>
          <cell r="G92">
            <v>26</v>
          </cell>
        </row>
        <row r="93">
          <cell r="B93" t="str">
            <v>ACIC Grant</v>
          </cell>
          <cell r="G93">
            <v>26</v>
          </cell>
        </row>
        <row r="94">
          <cell r="B94" t="str">
            <v>Lab Expenses</v>
          </cell>
          <cell r="G94">
            <v>26</v>
          </cell>
        </row>
        <row r="95">
          <cell r="B95" t="str">
            <v>Licence Fees</v>
          </cell>
          <cell r="G95">
            <v>26</v>
          </cell>
        </row>
        <row r="96">
          <cell r="B96" t="str">
            <v>Legal, Law Cost &amp; Stamp Expense</v>
          </cell>
          <cell r="G96">
            <v>26</v>
          </cell>
        </row>
        <row r="97">
          <cell r="B97" t="str">
            <v>Local Conveyance</v>
          </cell>
          <cell r="G97">
            <v>26</v>
          </cell>
        </row>
        <row r="98">
          <cell r="B98" t="str">
            <v>Loss on Dispose of Assets</v>
          </cell>
          <cell r="G98">
            <v>26</v>
          </cell>
        </row>
        <row r="99">
          <cell r="B99" t="str">
            <v>Marketing &amp; Promotional Exp.</v>
          </cell>
          <cell r="G99">
            <v>26</v>
          </cell>
        </row>
        <row r="100">
          <cell r="B100" t="str">
            <v>Membership Fee</v>
          </cell>
          <cell r="G100">
            <v>26</v>
          </cell>
        </row>
        <row r="101">
          <cell r="B101" t="str">
            <v>Misc. Expenses</v>
          </cell>
          <cell r="G101">
            <v>26</v>
          </cell>
        </row>
        <row r="102">
          <cell r="B102" t="str">
            <v>Orientation Exp</v>
          </cell>
          <cell r="G102">
            <v>26</v>
          </cell>
        </row>
        <row r="103">
          <cell r="B103" t="str">
            <v>Parking &amp; Toll Exp</v>
          </cell>
          <cell r="G103">
            <v>26</v>
          </cell>
        </row>
        <row r="104">
          <cell r="B104" t="str">
            <v>Postage &amp; Courier Charges</v>
          </cell>
          <cell r="G104">
            <v>26</v>
          </cell>
        </row>
        <row r="105">
          <cell r="B105" t="str">
            <v>Printing &amp; Stationary Charges</v>
          </cell>
          <cell r="G105">
            <v>26</v>
          </cell>
        </row>
        <row r="106">
          <cell r="B106" t="str">
            <v>Professional &amp; Consultancy Charges</v>
          </cell>
          <cell r="G106">
            <v>26</v>
          </cell>
        </row>
        <row r="107">
          <cell r="B107" t="str">
            <v>Rates and Taxes</v>
          </cell>
          <cell r="G107">
            <v>26</v>
          </cell>
        </row>
        <row r="108">
          <cell r="B108" t="str">
            <v>Recruitment Expenses</v>
          </cell>
          <cell r="G108">
            <v>26</v>
          </cell>
        </row>
        <row r="109">
          <cell r="B109" t="str">
            <v>Acadamic Support Charges</v>
          </cell>
          <cell r="G109">
            <v>26</v>
          </cell>
        </row>
        <row r="110">
          <cell r="B110" t="str">
            <v>Shifting Expenses</v>
          </cell>
          <cell r="G110">
            <v>26</v>
          </cell>
        </row>
        <row r="111">
          <cell r="B111" t="str">
            <v>Students Books &amp; Welfare</v>
          </cell>
          <cell r="G111">
            <v>26</v>
          </cell>
        </row>
        <row r="112">
          <cell r="B112" t="str">
            <v>Subscription Charges</v>
          </cell>
          <cell r="G112">
            <v>26</v>
          </cell>
        </row>
        <row r="113">
          <cell r="B113" t="str">
            <v>Training &amp; Research Expenses</v>
          </cell>
          <cell r="G113">
            <v>26</v>
          </cell>
        </row>
        <row r="114">
          <cell r="B114" t="str">
            <v>Travelling Expense</v>
          </cell>
          <cell r="G114">
            <v>26</v>
          </cell>
        </row>
        <row r="115">
          <cell r="B115" t="str">
            <v>Vehicles Running &amp; Maintenance</v>
          </cell>
          <cell r="G115">
            <v>26</v>
          </cell>
        </row>
        <row r="116">
          <cell r="B116" t="str">
            <v>Website Domain Charges</v>
          </cell>
          <cell r="G116">
            <v>26</v>
          </cell>
        </row>
        <row r="117">
          <cell r="B117" t="str">
            <v>IT Support and Maintenance</v>
          </cell>
          <cell r="G117">
            <v>26</v>
          </cell>
        </row>
        <row r="118">
          <cell r="B118" t="str">
            <v xml:space="preserve">Bank Charges </v>
          </cell>
          <cell r="G118">
            <v>26</v>
          </cell>
        </row>
        <row r="119">
          <cell r="B119" t="str">
            <v>TOTAL</v>
          </cell>
        </row>
        <row r="122">
          <cell r="B122" t="str">
            <v>SCHEDULE 27</v>
          </cell>
          <cell r="G122" t="str">
            <v>Schedule No.</v>
          </cell>
        </row>
        <row r="123">
          <cell r="B123" t="str">
            <v>Interest on Loan</v>
          </cell>
          <cell r="G123">
            <v>27</v>
          </cell>
        </row>
        <row r="124">
          <cell r="B124" t="str">
            <v>TOTAL</v>
          </cell>
        </row>
      </sheetData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070722"/>
      <sheetName val="FA Addition"/>
      <sheetName val="Bsheet Items"/>
      <sheetName val="TB270522"/>
      <sheetName val="Overall Trial"/>
    </sheetNames>
    <sheetDataSet>
      <sheetData sheetId="0">
        <row r="9">
          <cell r="H9" t="str">
            <v>Fcra Fund</v>
          </cell>
          <cell r="I9" t="str">
            <v>Cr</v>
          </cell>
          <cell r="J9">
            <v>3758478</v>
          </cell>
          <cell r="K9">
            <v>0</v>
          </cell>
          <cell r="L9">
            <v>3758478</v>
          </cell>
          <cell r="M9">
            <v>3055975.6</v>
          </cell>
          <cell r="N9">
            <v>3846330</v>
          </cell>
          <cell r="O9" t="str">
            <v>Cr</v>
          </cell>
          <cell r="P9">
            <v>-4548832.4000000004</v>
          </cell>
        </row>
        <row r="10">
          <cell r="H10" t="str">
            <v>Csr Assets Building</v>
          </cell>
          <cell r="I10" t="str">
            <v>Cr</v>
          </cell>
          <cell r="J10">
            <v>257976141</v>
          </cell>
          <cell r="K10">
            <v>0</v>
          </cell>
          <cell r="L10">
            <v>257976141</v>
          </cell>
          <cell r="M10">
            <v>54499333</v>
          </cell>
          <cell r="N10">
            <v>29418072</v>
          </cell>
          <cell r="O10" t="str">
            <v>Cr</v>
          </cell>
          <cell r="P10">
            <v>-232894880</v>
          </cell>
        </row>
        <row r="11">
          <cell r="H11" t="str">
            <v>Corpus Fund</v>
          </cell>
          <cell r="I11" t="str">
            <v>Cr</v>
          </cell>
          <cell r="J11">
            <v>325782989.22000003</v>
          </cell>
          <cell r="K11">
            <v>0</v>
          </cell>
          <cell r="L11">
            <v>325782989.22000003</v>
          </cell>
          <cell r="M11">
            <v>0</v>
          </cell>
          <cell r="N11">
            <v>0</v>
          </cell>
          <cell r="O11" t="str">
            <v>Cr</v>
          </cell>
          <cell r="P11">
            <v>-325782989.22000003</v>
          </cell>
        </row>
        <row r="12">
          <cell r="H12" t="str">
            <v>Building Fund - T6 Hero</v>
          </cell>
          <cell r="I12" t="str">
            <v>Cr</v>
          </cell>
          <cell r="J12">
            <v>64508360</v>
          </cell>
          <cell r="K12">
            <v>0</v>
          </cell>
          <cell r="L12">
            <v>64508360</v>
          </cell>
          <cell r="M12">
            <v>0</v>
          </cell>
          <cell r="N12">
            <v>0</v>
          </cell>
          <cell r="O12" t="str">
            <v>Cr</v>
          </cell>
          <cell r="P12">
            <v>-64508360</v>
          </cell>
        </row>
        <row r="13">
          <cell r="H13" t="str">
            <v>Designated Funds</v>
          </cell>
          <cell r="I13" t="str">
            <v>Cr</v>
          </cell>
          <cell r="J13">
            <v>78494924</v>
          </cell>
          <cell r="K13">
            <v>0</v>
          </cell>
          <cell r="L13">
            <v>78494924</v>
          </cell>
          <cell r="M13">
            <v>28276359</v>
          </cell>
          <cell r="N13">
            <v>13204025</v>
          </cell>
          <cell r="O13" t="str">
            <v>Cr</v>
          </cell>
          <cell r="P13">
            <v>-63422590</v>
          </cell>
        </row>
        <row r="14">
          <cell r="H14" t="str">
            <v>Csr Computer &amp; Laptop</v>
          </cell>
          <cell r="I14" t="str">
            <v>Cr</v>
          </cell>
          <cell r="J14">
            <v>1599312</v>
          </cell>
          <cell r="K14">
            <v>0</v>
          </cell>
          <cell r="L14">
            <v>1599312</v>
          </cell>
          <cell r="M14">
            <v>3393483</v>
          </cell>
          <cell r="N14">
            <v>9503956</v>
          </cell>
          <cell r="O14" t="str">
            <v>Cr</v>
          </cell>
          <cell r="P14">
            <v>-7709785</v>
          </cell>
        </row>
        <row r="15">
          <cell r="H15" t="str">
            <v>Csr Assets Plant &amp; Machinery</v>
          </cell>
          <cell r="I15" t="str">
            <v>Cr</v>
          </cell>
          <cell r="J15">
            <v>101206375</v>
          </cell>
          <cell r="K15">
            <v>0</v>
          </cell>
          <cell r="L15">
            <v>101206375</v>
          </cell>
          <cell r="M15">
            <v>33040905</v>
          </cell>
          <cell r="N15">
            <v>18406370</v>
          </cell>
          <cell r="O15" t="str">
            <v>Cr</v>
          </cell>
          <cell r="P15">
            <v>-86571840</v>
          </cell>
        </row>
        <row r="16">
          <cell r="H16" t="str">
            <v>Csr Assets Office Equipment</v>
          </cell>
          <cell r="I16" t="str">
            <v>Cr</v>
          </cell>
          <cell r="J16">
            <v>1775621</v>
          </cell>
          <cell r="K16">
            <v>0</v>
          </cell>
          <cell r="L16">
            <v>1775621</v>
          </cell>
          <cell r="M16">
            <v>620670</v>
          </cell>
          <cell r="N16">
            <v>313345</v>
          </cell>
          <cell r="O16" t="str">
            <v>Cr</v>
          </cell>
          <cell r="P16">
            <v>-1468296</v>
          </cell>
        </row>
        <row r="17">
          <cell r="H17" t="str">
            <v>Csr Assets Furniture &amp; Fixture</v>
          </cell>
          <cell r="I17" t="str">
            <v>Cr</v>
          </cell>
          <cell r="J17">
            <v>2898405</v>
          </cell>
          <cell r="K17">
            <v>0</v>
          </cell>
          <cell r="L17">
            <v>2898405</v>
          </cell>
          <cell r="M17">
            <v>740113</v>
          </cell>
          <cell r="N17">
            <v>1861066</v>
          </cell>
          <cell r="O17" t="str">
            <v>Cr</v>
          </cell>
          <cell r="P17">
            <v>-4019358</v>
          </cell>
        </row>
        <row r="18">
          <cell r="H18" t="str">
            <v>Lta.reim-arrears Payable</v>
          </cell>
          <cell r="I18" t="str">
            <v/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 t="str">
            <v>Cr</v>
          </cell>
          <cell r="P18">
            <v>0</v>
          </cell>
        </row>
        <row r="19">
          <cell r="H19" t="str">
            <v>Sponsorship On Students Book Fees</v>
          </cell>
          <cell r="I19" t="str">
            <v/>
          </cell>
          <cell r="J19">
            <v>0</v>
          </cell>
          <cell r="K19">
            <v>0</v>
          </cell>
          <cell r="L19">
            <v>0</v>
          </cell>
          <cell r="M19">
            <v>74000</v>
          </cell>
          <cell r="N19">
            <v>74000</v>
          </cell>
          <cell r="P19">
            <v>0</v>
          </cell>
        </row>
        <row r="20">
          <cell r="H20" t="str">
            <v>Sponsorship On Admission Fee</v>
          </cell>
          <cell r="I20" t="str">
            <v/>
          </cell>
          <cell r="J20">
            <v>0</v>
          </cell>
          <cell r="K20">
            <v>0</v>
          </cell>
          <cell r="L20">
            <v>0</v>
          </cell>
          <cell r="M20">
            <v>255000</v>
          </cell>
          <cell r="N20">
            <v>255000</v>
          </cell>
          <cell r="P20">
            <v>0</v>
          </cell>
        </row>
        <row r="21">
          <cell r="H21" t="str">
            <v>Sponsorship On Student Security Deposit Refundable</v>
          </cell>
          <cell r="I21" t="str">
            <v/>
          </cell>
          <cell r="J21">
            <v>0</v>
          </cell>
          <cell r="K21">
            <v>0</v>
          </cell>
          <cell r="L21">
            <v>0</v>
          </cell>
          <cell r="M21">
            <v>525000</v>
          </cell>
          <cell r="N21">
            <v>525000</v>
          </cell>
          <cell r="P21">
            <v>0</v>
          </cell>
        </row>
        <row r="22">
          <cell r="H22" t="str">
            <v>Sponsorship On Tuition Fees</v>
          </cell>
          <cell r="I22" t="str">
            <v/>
          </cell>
          <cell r="J22">
            <v>0</v>
          </cell>
          <cell r="K22">
            <v>0</v>
          </cell>
          <cell r="L22">
            <v>0</v>
          </cell>
          <cell r="M22">
            <v>18308000</v>
          </cell>
          <cell r="N22">
            <v>18308000</v>
          </cell>
          <cell r="P22">
            <v>0</v>
          </cell>
        </row>
        <row r="23">
          <cell r="H23" t="str">
            <v>Food Charges Lockdown Adjustment- Payable</v>
          </cell>
          <cell r="I23" t="str">
            <v>Cr</v>
          </cell>
          <cell r="J23">
            <v>4198800</v>
          </cell>
          <cell r="K23">
            <v>0</v>
          </cell>
          <cell r="L23">
            <v>4198800</v>
          </cell>
          <cell r="M23">
            <v>3045000</v>
          </cell>
          <cell r="N23">
            <v>0</v>
          </cell>
          <cell r="O23" t="str">
            <v>Cr</v>
          </cell>
          <cell r="P23">
            <v>-1153800</v>
          </cell>
        </row>
        <row r="24">
          <cell r="H24" t="str">
            <v>Rat Test</v>
          </cell>
          <cell r="I24" t="str">
            <v/>
          </cell>
          <cell r="J24">
            <v>0</v>
          </cell>
          <cell r="K24">
            <v>0</v>
          </cell>
          <cell r="L24">
            <v>0</v>
          </cell>
          <cell r="M24">
            <v>3456</v>
          </cell>
          <cell r="N24">
            <v>3456</v>
          </cell>
          <cell r="P24">
            <v>0</v>
          </cell>
        </row>
        <row r="25">
          <cell r="H25" t="str">
            <v>Ritik Mehrotra-200c2030087</v>
          </cell>
          <cell r="I25" t="str">
            <v/>
          </cell>
          <cell r="J25">
            <v>0</v>
          </cell>
          <cell r="K25">
            <v>0</v>
          </cell>
          <cell r="L25">
            <v>0</v>
          </cell>
          <cell r="M25">
            <v>62600</v>
          </cell>
          <cell r="N25">
            <v>62600</v>
          </cell>
          <cell r="P25">
            <v>0</v>
          </cell>
        </row>
        <row r="26">
          <cell r="H26" t="str">
            <v>Nityam Garg-200a2010004</v>
          </cell>
          <cell r="I26" t="str">
            <v/>
          </cell>
          <cell r="J26">
            <v>0</v>
          </cell>
          <cell r="K26">
            <v>0</v>
          </cell>
          <cell r="L26">
            <v>0</v>
          </cell>
          <cell r="M26">
            <v>100</v>
          </cell>
          <cell r="N26">
            <v>100</v>
          </cell>
          <cell r="P26">
            <v>0</v>
          </cell>
        </row>
        <row r="27">
          <cell r="H27" t="str">
            <v>Arpit Joshi-210c2030160</v>
          </cell>
          <cell r="I27" t="str">
            <v/>
          </cell>
          <cell r="J27">
            <v>0</v>
          </cell>
          <cell r="K27">
            <v>0</v>
          </cell>
          <cell r="L27">
            <v>0</v>
          </cell>
          <cell r="M27">
            <v>75</v>
          </cell>
          <cell r="N27">
            <v>200</v>
          </cell>
          <cell r="O27" t="str">
            <v>Cr</v>
          </cell>
          <cell r="P27">
            <v>-125</v>
          </cell>
        </row>
        <row r="28">
          <cell r="H28" t="str">
            <v>Chetanya Bhatia-200b2010002</v>
          </cell>
          <cell r="I28" t="str">
            <v/>
          </cell>
          <cell r="J28">
            <v>0</v>
          </cell>
          <cell r="K28">
            <v>0</v>
          </cell>
          <cell r="L28">
            <v>0</v>
          </cell>
          <cell r="M28">
            <v>75</v>
          </cell>
          <cell r="N28">
            <v>75</v>
          </cell>
          <cell r="P28">
            <v>0</v>
          </cell>
        </row>
        <row r="29">
          <cell r="H29" t="str">
            <v>Aman Khatri-200c2030124</v>
          </cell>
          <cell r="I29" t="str">
            <v/>
          </cell>
          <cell r="J29">
            <v>0</v>
          </cell>
          <cell r="K29">
            <v>0</v>
          </cell>
          <cell r="L29">
            <v>0</v>
          </cell>
          <cell r="M29">
            <v>100</v>
          </cell>
          <cell r="N29">
            <v>100</v>
          </cell>
          <cell r="P29">
            <v>0</v>
          </cell>
        </row>
        <row r="30">
          <cell r="H30" t="str">
            <v>State Nss Cell, Haryana (national Service Scheme)</v>
          </cell>
          <cell r="I30" t="str">
            <v/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70000</v>
          </cell>
          <cell r="O30" t="str">
            <v>Cr</v>
          </cell>
          <cell r="P30">
            <v>-70000</v>
          </cell>
        </row>
        <row r="31">
          <cell r="H31" t="str">
            <v>Workshop - Advance Research Methodology</v>
          </cell>
          <cell r="I31" t="str">
            <v/>
          </cell>
          <cell r="J31">
            <v>0</v>
          </cell>
          <cell r="K31">
            <v>0</v>
          </cell>
          <cell r="L31">
            <v>0</v>
          </cell>
          <cell r="M31">
            <v>7510</v>
          </cell>
          <cell r="N31">
            <v>7510</v>
          </cell>
          <cell r="P31">
            <v>0</v>
          </cell>
        </row>
        <row r="32">
          <cell r="H32" t="str">
            <v>Covid - Vaccination</v>
          </cell>
          <cell r="I32" t="str">
            <v/>
          </cell>
          <cell r="J32">
            <v>0</v>
          </cell>
          <cell r="K32">
            <v>0</v>
          </cell>
          <cell r="L32">
            <v>0</v>
          </cell>
          <cell r="M32">
            <v>112000</v>
          </cell>
          <cell r="N32">
            <v>112000</v>
          </cell>
          <cell r="P32">
            <v>0</v>
          </cell>
        </row>
        <row r="33">
          <cell r="H33" t="str">
            <v>Bihar State Edu Fin Corp L Patna</v>
          </cell>
          <cell r="I33" t="str">
            <v>Cr</v>
          </cell>
          <cell r="J33">
            <v>112500</v>
          </cell>
          <cell r="K33">
            <v>0</v>
          </cell>
          <cell r="L33">
            <v>112500</v>
          </cell>
          <cell r="M33">
            <v>112500</v>
          </cell>
          <cell r="N33">
            <v>0</v>
          </cell>
          <cell r="P33">
            <v>0</v>
          </cell>
        </row>
        <row r="34">
          <cell r="H34" t="str">
            <v>Alumni Association</v>
          </cell>
          <cell r="I34" t="str">
            <v>Cr</v>
          </cell>
          <cell r="J34">
            <v>4000</v>
          </cell>
          <cell r="K34">
            <v>0</v>
          </cell>
          <cell r="L34">
            <v>4000</v>
          </cell>
          <cell r="M34">
            <v>0</v>
          </cell>
          <cell r="N34">
            <v>0</v>
          </cell>
          <cell r="O34" t="str">
            <v>Cr</v>
          </cell>
          <cell r="P34">
            <v>-4000</v>
          </cell>
        </row>
        <row r="35">
          <cell r="H35" t="str">
            <v>Excess Fees Payable</v>
          </cell>
          <cell r="I35" t="str">
            <v>Cr</v>
          </cell>
          <cell r="J35">
            <v>1700906.06</v>
          </cell>
          <cell r="K35">
            <v>0</v>
          </cell>
          <cell r="L35">
            <v>1700906.06</v>
          </cell>
          <cell r="M35">
            <v>7495813.7800000003</v>
          </cell>
          <cell r="N35">
            <v>11294667.24</v>
          </cell>
          <cell r="O35" t="str">
            <v>Cr</v>
          </cell>
          <cell r="P35">
            <v>-5499759.5199999996</v>
          </cell>
        </row>
        <row r="36">
          <cell r="H36" t="str">
            <v>Stale Cheque</v>
          </cell>
          <cell r="I36" t="str">
            <v>Cr</v>
          </cell>
          <cell r="J36">
            <v>234000</v>
          </cell>
          <cell r="K36">
            <v>0</v>
          </cell>
          <cell r="L36">
            <v>234000</v>
          </cell>
          <cell r="M36">
            <v>234000</v>
          </cell>
          <cell r="N36">
            <v>0</v>
          </cell>
          <cell r="O36" t="str">
            <v>Cr</v>
          </cell>
          <cell r="P36">
            <v>0</v>
          </cell>
        </row>
        <row r="37">
          <cell r="H37" t="str">
            <v>Retention Money</v>
          </cell>
          <cell r="I37" t="str">
            <v>Cr</v>
          </cell>
          <cell r="J37">
            <v>263900</v>
          </cell>
          <cell r="K37">
            <v>0</v>
          </cell>
          <cell r="L37">
            <v>263900</v>
          </cell>
          <cell r="M37">
            <v>0</v>
          </cell>
          <cell r="N37">
            <v>0</v>
          </cell>
          <cell r="O37" t="str">
            <v>Cr</v>
          </cell>
          <cell r="P37">
            <v>-263900</v>
          </cell>
        </row>
        <row r="38">
          <cell r="H38" t="str">
            <v>Provision For Gratuity- Payable</v>
          </cell>
          <cell r="I38" t="str">
            <v>Cr</v>
          </cell>
          <cell r="J38">
            <v>1799005</v>
          </cell>
          <cell r="K38">
            <v>0</v>
          </cell>
          <cell r="L38">
            <v>1799005</v>
          </cell>
          <cell r="M38">
            <v>2506003</v>
          </cell>
          <cell r="N38">
            <v>11125351</v>
          </cell>
          <cell r="O38" t="str">
            <v>Cr</v>
          </cell>
          <cell r="P38">
            <v>-10418353</v>
          </cell>
        </row>
        <row r="39">
          <cell r="H39" t="str">
            <v>Audit Fees Payables</v>
          </cell>
          <cell r="I39" t="str">
            <v>Cr</v>
          </cell>
          <cell r="J39">
            <v>347350</v>
          </cell>
          <cell r="K39">
            <v>0</v>
          </cell>
          <cell r="L39">
            <v>347350</v>
          </cell>
          <cell r="M39">
            <v>323750</v>
          </cell>
          <cell r="N39">
            <v>315000</v>
          </cell>
          <cell r="O39" t="str">
            <v>Cr</v>
          </cell>
          <cell r="P39">
            <v>-338600</v>
          </cell>
        </row>
        <row r="40">
          <cell r="H40" t="str">
            <v>Tds Prof.technical Fees</v>
          </cell>
          <cell r="I40" t="str">
            <v/>
          </cell>
          <cell r="J40">
            <v>0</v>
          </cell>
          <cell r="K40">
            <v>0</v>
          </cell>
          <cell r="L40">
            <v>0</v>
          </cell>
          <cell r="M40">
            <v>36010</v>
          </cell>
          <cell r="N40">
            <v>39946</v>
          </cell>
          <cell r="O40" t="str">
            <v>Cr</v>
          </cell>
          <cell r="P40">
            <v>-3936</v>
          </cell>
        </row>
        <row r="41">
          <cell r="H41" t="str">
            <v>Tds U/s 195</v>
          </cell>
          <cell r="I41" t="str">
            <v/>
          </cell>
          <cell r="J41">
            <v>0</v>
          </cell>
          <cell r="K41">
            <v>0</v>
          </cell>
          <cell r="L41">
            <v>0</v>
          </cell>
          <cell r="M41">
            <v>351228</v>
          </cell>
          <cell r="N41">
            <v>401613</v>
          </cell>
          <cell r="O41" t="str">
            <v>Cr</v>
          </cell>
          <cell r="P41">
            <v>-50385</v>
          </cell>
        </row>
        <row r="42">
          <cell r="H42" t="str">
            <v>Tds U/s-194b (winning From Games)</v>
          </cell>
          <cell r="I42" t="str">
            <v/>
          </cell>
          <cell r="J42">
            <v>0</v>
          </cell>
          <cell r="K42">
            <v>0</v>
          </cell>
          <cell r="L42">
            <v>0</v>
          </cell>
          <cell r="M42">
            <v>69060</v>
          </cell>
          <cell r="N42">
            <v>84060</v>
          </cell>
          <cell r="O42" t="str">
            <v>Cr</v>
          </cell>
          <cell r="P42">
            <v>-15000</v>
          </cell>
        </row>
        <row r="43">
          <cell r="H43" t="str">
            <v>Tds Salary</v>
          </cell>
          <cell r="I43" t="str">
            <v>Cr</v>
          </cell>
          <cell r="J43">
            <v>2368585</v>
          </cell>
          <cell r="K43">
            <v>0</v>
          </cell>
          <cell r="L43">
            <v>2368585</v>
          </cell>
          <cell r="M43">
            <v>29670235</v>
          </cell>
          <cell r="N43">
            <v>31860044</v>
          </cell>
          <cell r="O43" t="str">
            <v>Cr</v>
          </cell>
          <cell r="P43">
            <v>-4558394</v>
          </cell>
        </row>
        <row r="44">
          <cell r="H44" t="str">
            <v>Tds Rent- P/m Company</v>
          </cell>
          <cell r="I44" t="str">
            <v>Cr</v>
          </cell>
          <cell r="J44">
            <v>1684</v>
          </cell>
          <cell r="K44">
            <v>0</v>
          </cell>
          <cell r="L44">
            <v>1684</v>
          </cell>
          <cell r="M44">
            <v>17378</v>
          </cell>
          <cell r="N44">
            <v>20536</v>
          </cell>
          <cell r="O44" t="str">
            <v>Cr</v>
          </cell>
          <cell r="P44">
            <v>-4842</v>
          </cell>
        </row>
        <row r="45">
          <cell r="H45" t="str">
            <v>Tds Rent-company</v>
          </cell>
          <cell r="I45" t="str">
            <v>Cr</v>
          </cell>
          <cell r="J45">
            <v>900</v>
          </cell>
          <cell r="K45">
            <v>0</v>
          </cell>
          <cell r="L45">
            <v>900</v>
          </cell>
          <cell r="M45">
            <v>7400</v>
          </cell>
          <cell r="N45">
            <v>6500</v>
          </cell>
          <cell r="P45">
            <v>0</v>
          </cell>
        </row>
        <row r="46">
          <cell r="H46" t="str">
            <v>Tds Proff/non-com</v>
          </cell>
          <cell r="I46" t="str">
            <v>Cr</v>
          </cell>
          <cell r="J46">
            <v>486105</v>
          </cell>
          <cell r="K46">
            <v>0</v>
          </cell>
          <cell r="L46">
            <v>486105</v>
          </cell>
          <cell r="M46">
            <v>4148963</v>
          </cell>
          <cell r="N46">
            <v>4896412</v>
          </cell>
          <cell r="O46" t="str">
            <v>Cr</v>
          </cell>
          <cell r="P46">
            <v>-1233554</v>
          </cell>
        </row>
        <row r="47">
          <cell r="H47" t="str">
            <v>Tds Proff-comp</v>
          </cell>
          <cell r="I47" t="str">
            <v>Cr</v>
          </cell>
          <cell r="J47">
            <v>612336</v>
          </cell>
          <cell r="K47">
            <v>0</v>
          </cell>
          <cell r="L47">
            <v>612336</v>
          </cell>
          <cell r="M47">
            <v>2237642</v>
          </cell>
          <cell r="N47">
            <v>2654631</v>
          </cell>
          <cell r="O47" t="str">
            <v>Cr</v>
          </cell>
          <cell r="P47">
            <v>-1029325</v>
          </cell>
        </row>
        <row r="48">
          <cell r="H48" t="str">
            <v>Tds-professional Call Centre</v>
          </cell>
          <cell r="I48" t="str">
            <v/>
          </cell>
          <cell r="J48">
            <v>0</v>
          </cell>
          <cell r="K48">
            <v>0</v>
          </cell>
          <cell r="L48">
            <v>0</v>
          </cell>
          <cell r="M48">
            <v>40308</v>
          </cell>
          <cell r="N48">
            <v>40308</v>
          </cell>
          <cell r="P48">
            <v>0</v>
          </cell>
        </row>
        <row r="49">
          <cell r="H49" t="str">
            <v>Tds Cont- Non Company</v>
          </cell>
          <cell r="I49" t="str">
            <v>Cr</v>
          </cell>
          <cell r="J49">
            <v>12979.01</v>
          </cell>
          <cell r="K49">
            <v>0</v>
          </cell>
          <cell r="L49">
            <v>12979.01</v>
          </cell>
          <cell r="M49">
            <v>92756</v>
          </cell>
          <cell r="N49">
            <v>147489</v>
          </cell>
          <cell r="O49" t="str">
            <v>Cr</v>
          </cell>
          <cell r="P49">
            <v>-67712.009999999995</v>
          </cell>
        </row>
        <row r="50">
          <cell r="H50" t="str">
            <v>Tds Cont-company</v>
          </cell>
          <cell r="I50" t="str">
            <v>Cr</v>
          </cell>
          <cell r="J50">
            <v>104359</v>
          </cell>
          <cell r="K50">
            <v>0</v>
          </cell>
          <cell r="L50">
            <v>104359</v>
          </cell>
          <cell r="M50">
            <v>1012005</v>
          </cell>
          <cell r="N50">
            <v>1310647</v>
          </cell>
          <cell r="O50" t="str">
            <v>Cr</v>
          </cell>
          <cell r="P50">
            <v>-403001</v>
          </cell>
        </row>
        <row r="51">
          <cell r="H51" t="str">
            <v>Sgst Rcm 9% Payable</v>
          </cell>
          <cell r="I51" t="str">
            <v>Dr</v>
          </cell>
          <cell r="J51">
            <v>1415</v>
          </cell>
          <cell r="K51">
            <v>1415</v>
          </cell>
          <cell r="L51">
            <v>0</v>
          </cell>
          <cell r="M51">
            <v>2250</v>
          </cell>
          <cell r="N51">
            <v>3665</v>
          </cell>
          <cell r="P51">
            <v>0</v>
          </cell>
        </row>
        <row r="52">
          <cell r="H52" t="str">
            <v>Sgst 9% Paybale</v>
          </cell>
          <cell r="I52" t="str">
            <v>Cr</v>
          </cell>
          <cell r="J52">
            <v>43949</v>
          </cell>
          <cell r="K52">
            <v>0</v>
          </cell>
          <cell r="L52">
            <v>43949</v>
          </cell>
          <cell r="M52">
            <v>1425419</v>
          </cell>
          <cell r="N52">
            <v>1390546</v>
          </cell>
          <cell r="O52" t="str">
            <v>Cr</v>
          </cell>
          <cell r="P52">
            <v>-9076</v>
          </cell>
        </row>
        <row r="53">
          <cell r="H53" t="str">
            <v>Igst Rcm @ 18% Payble</v>
          </cell>
          <cell r="I53" t="str">
            <v>Cr</v>
          </cell>
          <cell r="J53">
            <v>18900</v>
          </cell>
          <cell r="K53">
            <v>0</v>
          </cell>
          <cell r="L53">
            <v>18900</v>
          </cell>
          <cell r="M53">
            <v>888519</v>
          </cell>
          <cell r="N53">
            <v>1102477</v>
          </cell>
          <cell r="O53" t="str">
            <v>Cr</v>
          </cell>
          <cell r="P53">
            <v>-232858</v>
          </cell>
        </row>
        <row r="54">
          <cell r="H54" t="str">
            <v>Igst 18% Payable</v>
          </cell>
          <cell r="I54" t="str">
            <v>Cr</v>
          </cell>
          <cell r="J54">
            <v>8096</v>
          </cell>
          <cell r="K54">
            <v>0</v>
          </cell>
          <cell r="L54">
            <v>8096</v>
          </cell>
          <cell r="M54">
            <v>523185</v>
          </cell>
          <cell r="N54">
            <v>515089</v>
          </cell>
          <cell r="P54">
            <v>0</v>
          </cell>
        </row>
        <row r="55">
          <cell r="H55" t="str">
            <v>Cgst Rcm 9% Payable</v>
          </cell>
          <cell r="I55" t="str">
            <v>Dr</v>
          </cell>
          <cell r="J55">
            <v>1415</v>
          </cell>
          <cell r="K55">
            <v>1415</v>
          </cell>
          <cell r="L55">
            <v>0</v>
          </cell>
          <cell r="M55">
            <v>2250</v>
          </cell>
          <cell r="N55">
            <v>3665</v>
          </cell>
          <cell r="P55">
            <v>0</v>
          </cell>
        </row>
        <row r="56">
          <cell r="H56" t="str">
            <v>Cgst 9% Payble</v>
          </cell>
          <cell r="I56" t="str">
            <v>Cr</v>
          </cell>
          <cell r="J56">
            <v>43949</v>
          </cell>
          <cell r="K56">
            <v>0</v>
          </cell>
          <cell r="L56">
            <v>43949</v>
          </cell>
          <cell r="M56">
            <v>1425419</v>
          </cell>
          <cell r="N56">
            <v>1390546</v>
          </cell>
          <cell r="O56" t="str">
            <v>Cr</v>
          </cell>
          <cell r="P56">
            <v>-9076</v>
          </cell>
        </row>
        <row r="57">
          <cell r="H57" t="str">
            <v>Salary Payable A/c</v>
          </cell>
          <cell r="I57" t="str">
            <v>Cr</v>
          </cell>
          <cell r="J57">
            <v>14408383</v>
          </cell>
          <cell r="K57">
            <v>0</v>
          </cell>
          <cell r="L57">
            <v>14408383</v>
          </cell>
          <cell r="M57">
            <v>203863470</v>
          </cell>
          <cell r="N57">
            <v>192239113</v>
          </cell>
          <cell r="O57" t="str">
            <v>Cr</v>
          </cell>
          <cell r="P57">
            <v>-2784026</v>
          </cell>
        </row>
        <row r="58">
          <cell r="H58" t="str">
            <v>Reimbursement Payable</v>
          </cell>
          <cell r="I58" t="str">
            <v>Cr</v>
          </cell>
          <cell r="J58">
            <v>5751206</v>
          </cell>
          <cell r="K58">
            <v>0</v>
          </cell>
          <cell r="L58">
            <v>5751206</v>
          </cell>
          <cell r="M58">
            <v>13550167</v>
          </cell>
          <cell r="N58">
            <v>7996110</v>
          </cell>
          <cell r="O58" t="str">
            <v>Cr</v>
          </cell>
          <cell r="P58">
            <v>-197149</v>
          </cell>
        </row>
        <row r="59">
          <cell r="H59" t="str">
            <v>Lta Payable</v>
          </cell>
          <cell r="I59" t="str">
            <v>Cr</v>
          </cell>
          <cell r="J59">
            <v>1652855</v>
          </cell>
          <cell r="K59">
            <v>0</v>
          </cell>
          <cell r="L59">
            <v>1652855</v>
          </cell>
          <cell r="M59">
            <v>2284742</v>
          </cell>
          <cell r="N59">
            <v>810967</v>
          </cell>
          <cell r="O59" t="str">
            <v>Cr</v>
          </cell>
          <cell r="P59">
            <v>-179080</v>
          </cell>
        </row>
        <row r="60">
          <cell r="H60" t="str">
            <v>Leave Encashment Payable</v>
          </cell>
          <cell r="I60" t="str">
            <v>Cr</v>
          </cell>
          <cell r="J60">
            <v>10246840</v>
          </cell>
          <cell r="K60">
            <v>0</v>
          </cell>
          <cell r="L60">
            <v>10246840</v>
          </cell>
          <cell r="M60">
            <v>5849681</v>
          </cell>
          <cell r="N60">
            <v>11595542</v>
          </cell>
          <cell r="O60" t="str">
            <v>Cr</v>
          </cell>
          <cell r="P60">
            <v>-15992701</v>
          </cell>
        </row>
        <row r="61">
          <cell r="H61" t="str">
            <v>Shubhangi Juneja-1574</v>
          </cell>
          <cell r="I61" t="str">
            <v/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6524</v>
          </cell>
          <cell r="O61" t="str">
            <v>Cr</v>
          </cell>
          <cell r="P61">
            <v>-6524</v>
          </cell>
        </row>
        <row r="62">
          <cell r="H62" t="str">
            <v>Smart Visas Private Limited (girnar Global)</v>
          </cell>
          <cell r="I62" t="str">
            <v/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63000</v>
          </cell>
          <cell r="O62" t="str">
            <v>Cr</v>
          </cell>
          <cell r="P62">
            <v>-63000</v>
          </cell>
        </row>
        <row r="63">
          <cell r="H63" t="str">
            <v>Vivify Enterprises Pvt Ltd</v>
          </cell>
          <cell r="I63" t="str">
            <v/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213840</v>
          </cell>
          <cell r="O63" t="str">
            <v>Cr</v>
          </cell>
          <cell r="P63">
            <v>-213840</v>
          </cell>
        </row>
        <row r="64">
          <cell r="H64" t="str">
            <v>Global Vacuum Technology</v>
          </cell>
          <cell r="I64" t="str">
            <v/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165297</v>
          </cell>
          <cell r="O64" t="str">
            <v>Cr</v>
          </cell>
          <cell r="P64">
            <v>-165297</v>
          </cell>
        </row>
        <row r="65">
          <cell r="H65" t="str">
            <v>Anant Ram</v>
          </cell>
          <cell r="I65" t="str">
            <v/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107418</v>
          </cell>
          <cell r="O65" t="str">
            <v>Cr</v>
          </cell>
          <cell r="P65">
            <v>-107418</v>
          </cell>
        </row>
        <row r="66">
          <cell r="H66" t="str">
            <v>G.s. Alag &amp; Co.</v>
          </cell>
          <cell r="I66" t="str">
            <v/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54000</v>
          </cell>
          <cell r="O66" t="str">
            <v>Cr</v>
          </cell>
          <cell r="P66">
            <v>-54000</v>
          </cell>
        </row>
        <row r="67">
          <cell r="H67" t="str">
            <v>Cleverchamp Private Ltd</v>
          </cell>
          <cell r="I67" t="str">
            <v/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8260</v>
          </cell>
          <cell r="O67" t="str">
            <v>Cr</v>
          </cell>
          <cell r="P67">
            <v>-8260</v>
          </cell>
        </row>
        <row r="68">
          <cell r="H68" t="str">
            <v>The Knowledge Confluence</v>
          </cell>
          <cell r="I68" t="str">
            <v/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7500</v>
          </cell>
          <cell r="O68" t="str">
            <v>Cr</v>
          </cell>
          <cell r="P68">
            <v>-7500</v>
          </cell>
        </row>
        <row r="69">
          <cell r="H69" t="str">
            <v>Soek Walia</v>
          </cell>
          <cell r="I69" t="str">
            <v/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500</v>
          </cell>
          <cell r="O69" t="str">
            <v>Cr</v>
          </cell>
          <cell r="P69">
            <v>-500</v>
          </cell>
        </row>
        <row r="70">
          <cell r="H70" t="str">
            <v>Fold Five Education Service</v>
          </cell>
          <cell r="I70" t="str">
            <v/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7000</v>
          </cell>
          <cell r="O70" t="str">
            <v>Cr</v>
          </cell>
          <cell r="P70">
            <v>-7000</v>
          </cell>
        </row>
        <row r="71">
          <cell r="H71" t="str">
            <v>Cl Educate Ltd</v>
          </cell>
          <cell r="I71" t="str">
            <v/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1431000</v>
          </cell>
          <cell r="O71" t="str">
            <v>Cr</v>
          </cell>
          <cell r="P71">
            <v>-1431000</v>
          </cell>
        </row>
        <row r="72">
          <cell r="H72" t="str">
            <v>Anjali Prashad</v>
          </cell>
          <cell r="I72" t="str">
            <v/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24750</v>
          </cell>
          <cell r="O72" t="str">
            <v>Cr</v>
          </cell>
          <cell r="P72">
            <v>-24750</v>
          </cell>
        </row>
        <row r="73">
          <cell r="H73" t="str">
            <v>Hemlata Ramani</v>
          </cell>
          <cell r="I73" t="str">
            <v/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31500</v>
          </cell>
          <cell r="O73" t="str">
            <v>Cr</v>
          </cell>
          <cell r="P73">
            <v>-31500</v>
          </cell>
        </row>
        <row r="74">
          <cell r="H74" t="str">
            <v>Kumar Kislay</v>
          </cell>
          <cell r="I74" t="str">
            <v/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12600</v>
          </cell>
          <cell r="O74" t="str">
            <v>Cr</v>
          </cell>
          <cell r="P74">
            <v>-12600</v>
          </cell>
        </row>
        <row r="75">
          <cell r="H75" t="str">
            <v>Dell International Services India Pvt. Ltd</v>
          </cell>
          <cell r="I75" t="str">
            <v/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460000</v>
          </cell>
          <cell r="O75" t="str">
            <v>Cr</v>
          </cell>
          <cell r="P75">
            <v>-460000</v>
          </cell>
        </row>
        <row r="76">
          <cell r="H76" t="str">
            <v>Bagul Suyansh</v>
          </cell>
          <cell r="I76" t="str">
            <v/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300</v>
          </cell>
          <cell r="O76" t="str">
            <v>Cr</v>
          </cell>
          <cell r="P76">
            <v>-300</v>
          </cell>
        </row>
        <row r="77">
          <cell r="H77" t="str">
            <v>Somonnoy Ghosh</v>
          </cell>
          <cell r="I77" t="str">
            <v/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27000</v>
          </cell>
          <cell r="O77" t="str">
            <v>Cr</v>
          </cell>
          <cell r="P77">
            <v>-27000</v>
          </cell>
        </row>
        <row r="78">
          <cell r="H78" t="str">
            <v>Ajay Kumar Sharma</v>
          </cell>
          <cell r="I78" t="str">
            <v/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1000</v>
          </cell>
          <cell r="O78" t="str">
            <v>Cr</v>
          </cell>
          <cell r="P78">
            <v>-1000</v>
          </cell>
        </row>
        <row r="79">
          <cell r="H79" t="str">
            <v>Mohammed Ayan Yezdan</v>
          </cell>
          <cell r="I79" t="str">
            <v/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500</v>
          </cell>
          <cell r="O79" t="str">
            <v>Cr</v>
          </cell>
          <cell r="P79">
            <v>-500</v>
          </cell>
        </row>
        <row r="80">
          <cell r="H80" t="str">
            <v>Prishvi Bhatia</v>
          </cell>
          <cell r="I80" t="str">
            <v/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750</v>
          </cell>
          <cell r="O80" t="str">
            <v>Cr</v>
          </cell>
          <cell r="P80">
            <v>-750</v>
          </cell>
        </row>
        <row r="81">
          <cell r="H81" t="str">
            <v>Samarth Gupta</v>
          </cell>
          <cell r="I81" t="str">
            <v/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4000</v>
          </cell>
          <cell r="O81" t="str">
            <v>Cr</v>
          </cell>
          <cell r="P81">
            <v>-4000</v>
          </cell>
        </row>
        <row r="82">
          <cell r="H82" t="str">
            <v>Luvai Darwajawala</v>
          </cell>
          <cell r="I82" t="str">
            <v/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5000</v>
          </cell>
          <cell r="O82" t="str">
            <v>Cr</v>
          </cell>
          <cell r="P82">
            <v>-5000</v>
          </cell>
        </row>
        <row r="83">
          <cell r="H83" t="str">
            <v>Anup Paikaray</v>
          </cell>
          <cell r="I83" t="str">
            <v/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6000</v>
          </cell>
          <cell r="O83" t="str">
            <v>Cr</v>
          </cell>
          <cell r="P83">
            <v>-6000</v>
          </cell>
        </row>
        <row r="84">
          <cell r="H84" t="str">
            <v>Shweta Garg</v>
          </cell>
          <cell r="I84" t="str">
            <v/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2500</v>
          </cell>
          <cell r="O84" t="str">
            <v>Cr</v>
          </cell>
          <cell r="P84">
            <v>-2500</v>
          </cell>
        </row>
        <row r="85">
          <cell r="H85" t="str">
            <v>Boyinapalli Venkata Sesha Sai Ram</v>
          </cell>
          <cell r="I85" t="str">
            <v/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750</v>
          </cell>
          <cell r="O85" t="str">
            <v>Cr</v>
          </cell>
          <cell r="P85">
            <v>-750</v>
          </cell>
        </row>
        <row r="86">
          <cell r="H86" t="str">
            <v>Spectris Technologies Pvt Ltd</v>
          </cell>
          <cell r="I86" t="str">
            <v/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319000</v>
          </cell>
          <cell r="O86" t="str">
            <v>Cr</v>
          </cell>
          <cell r="P86">
            <v>-319000</v>
          </cell>
        </row>
        <row r="87">
          <cell r="H87" t="str">
            <v>Dikshant Sharma</v>
          </cell>
          <cell r="I87" t="str">
            <v/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16200</v>
          </cell>
          <cell r="O87" t="str">
            <v>Cr</v>
          </cell>
          <cell r="P87">
            <v>-16200</v>
          </cell>
        </row>
        <row r="88">
          <cell r="H88" t="str">
            <v>Devender-sports Coach</v>
          </cell>
          <cell r="I88" t="str">
            <v/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22950</v>
          </cell>
          <cell r="O88" t="str">
            <v>Cr</v>
          </cell>
          <cell r="P88">
            <v>-22950</v>
          </cell>
        </row>
        <row r="89">
          <cell r="H89" t="str">
            <v>Talha Abdul Rahman</v>
          </cell>
          <cell r="I89" t="str">
            <v/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18900</v>
          </cell>
          <cell r="O89" t="str">
            <v>Cr</v>
          </cell>
          <cell r="P89">
            <v>-18900</v>
          </cell>
        </row>
        <row r="90">
          <cell r="H90" t="str">
            <v>Siddharth Mohapatra</v>
          </cell>
          <cell r="I90" t="str">
            <v/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21600</v>
          </cell>
          <cell r="O90" t="str">
            <v>Cr</v>
          </cell>
          <cell r="P90">
            <v>-21600</v>
          </cell>
        </row>
        <row r="91">
          <cell r="H91" t="str">
            <v>Sugandha Huria</v>
          </cell>
          <cell r="I91" t="str">
            <v/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59400</v>
          </cell>
          <cell r="O91" t="str">
            <v>Cr</v>
          </cell>
          <cell r="P91">
            <v>-59400</v>
          </cell>
        </row>
        <row r="92">
          <cell r="H92" t="str">
            <v>Keerti Shukla</v>
          </cell>
          <cell r="I92" t="str">
            <v/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52200</v>
          </cell>
          <cell r="O92" t="str">
            <v>Cr</v>
          </cell>
          <cell r="P92">
            <v>-52200</v>
          </cell>
        </row>
        <row r="93">
          <cell r="H93" t="str">
            <v>Ritu Chhikara-cr</v>
          </cell>
          <cell r="I93" t="str">
            <v/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25200</v>
          </cell>
          <cell r="O93" t="str">
            <v>Cr</v>
          </cell>
          <cell r="P93">
            <v>-25200</v>
          </cell>
        </row>
        <row r="94">
          <cell r="H94" t="str">
            <v>Om Sovan Das</v>
          </cell>
          <cell r="I94" t="str">
            <v/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33</v>
          </cell>
          <cell r="O94" t="str">
            <v>Cr</v>
          </cell>
          <cell r="P94">
            <v>-33</v>
          </cell>
        </row>
        <row r="95">
          <cell r="H95" t="str">
            <v>Yellapragada Jkvln Sharma</v>
          </cell>
          <cell r="I95" t="str">
            <v/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900</v>
          </cell>
          <cell r="O95" t="str">
            <v>Cr</v>
          </cell>
          <cell r="P95">
            <v>-900</v>
          </cell>
        </row>
        <row r="96">
          <cell r="H96" t="str">
            <v>Amico Sports Pvt. Ltd.</v>
          </cell>
          <cell r="I96" t="str">
            <v/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2005407</v>
          </cell>
          <cell r="O96" t="str">
            <v>Cr</v>
          </cell>
          <cell r="P96">
            <v>-2005407</v>
          </cell>
        </row>
        <row r="97">
          <cell r="H97" t="str">
            <v>Raghav Enterprises</v>
          </cell>
          <cell r="I97" t="str">
            <v/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1013</v>
          </cell>
          <cell r="O97" t="str">
            <v>Cr</v>
          </cell>
          <cell r="P97">
            <v>-1013</v>
          </cell>
        </row>
        <row r="98">
          <cell r="H98" t="str">
            <v>Shubham Jha</v>
          </cell>
          <cell r="I98" t="str">
            <v/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1000</v>
          </cell>
          <cell r="O98" t="str">
            <v>Cr</v>
          </cell>
          <cell r="P98">
            <v>-1000</v>
          </cell>
        </row>
        <row r="99">
          <cell r="H99" t="str">
            <v>Euromonitor International Ltd</v>
          </cell>
          <cell r="I99" t="str">
            <v/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434085</v>
          </cell>
          <cell r="O99" t="str">
            <v>Cr</v>
          </cell>
          <cell r="P99">
            <v>-434085</v>
          </cell>
        </row>
        <row r="100">
          <cell r="H100" t="str">
            <v>Golden Tulip Bdi Club &amp; Suites</v>
          </cell>
          <cell r="I100" t="str">
            <v/>
          </cell>
          <cell r="J100">
            <v>0</v>
          </cell>
          <cell r="K100">
            <v>0</v>
          </cell>
          <cell r="L100">
            <v>0</v>
          </cell>
          <cell r="M100">
            <v>112299</v>
          </cell>
          <cell r="N100">
            <v>0</v>
          </cell>
          <cell r="O100" t="str">
            <v>Dr</v>
          </cell>
          <cell r="P100">
            <v>112299</v>
          </cell>
        </row>
        <row r="101">
          <cell r="H101" t="str">
            <v>Rao Furniture</v>
          </cell>
          <cell r="I101" t="str">
            <v/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5206</v>
          </cell>
          <cell r="O101" t="str">
            <v>Cr</v>
          </cell>
          <cell r="P101">
            <v>-5206</v>
          </cell>
        </row>
        <row r="102">
          <cell r="H102" t="str">
            <v>Hive Networks</v>
          </cell>
          <cell r="I102" t="str">
            <v/>
          </cell>
          <cell r="J102">
            <v>0</v>
          </cell>
          <cell r="K102">
            <v>0</v>
          </cell>
          <cell r="L102">
            <v>0</v>
          </cell>
          <cell r="M102">
            <v>20625</v>
          </cell>
          <cell r="N102">
            <v>51625</v>
          </cell>
          <cell r="O102" t="str">
            <v>Cr</v>
          </cell>
          <cell r="P102">
            <v>-31000</v>
          </cell>
        </row>
        <row r="103">
          <cell r="H103" t="str">
            <v>Id Tech Solutions Private Limited</v>
          </cell>
          <cell r="I103" t="str">
            <v/>
          </cell>
          <cell r="J103">
            <v>0</v>
          </cell>
          <cell r="K103">
            <v>0</v>
          </cell>
          <cell r="L103">
            <v>0</v>
          </cell>
          <cell r="M103">
            <v>36625</v>
          </cell>
          <cell r="N103">
            <v>98530</v>
          </cell>
          <cell r="O103" t="str">
            <v>Cr</v>
          </cell>
          <cell r="P103">
            <v>-61905</v>
          </cell>
        </row>
        <row r="104">
          <cell r="H104" t="str">
            <v>Vishal Vats</v>
          </cell>
          <cell r="I104" t="str">
            <v/>
          </cell>
          <cell r="J104">
            <v>0</v>
          </cell>
          <cell r="K104">
            <v>0</v>
          </cell>
          <cell r="L104">
            <v>0</v>
          </cell>
          <cell r="M104">
            <v>500</v>
          </cell>
          <cell r="N104">
            <v>500</v>
          </cell>
          <cell r="P104">
            <v>0</v>
          </cell>
        </row>
        <row r="105">
          <cell r="H105" t="str">
            <v>Nishnata Debnath</v>
          </cell>
          <cell r="I105" t="str">
            <v/>
          </cell>
          <cell r="J105">
            <v>0</v>
          </cell>
          <cell r="K105">
            <v>0</v>
          </cell>
          <cell r="L105">
            <v>0</v>
          </cell>
          <cell r="M105">
            <v>10000</v>
          </cell>
          <cell r="N105">
            <v>10000</v>
          </cell>
          <cell r="P105">
            <v>0</v>
          </cell>
        </row>
        <row r="106">
          <cell r="H106" t="str">
            <v>Chirag Arora</v>
          </cell>
          <cell r="I106" t="str">
            <v/>
          </cell>
          <cell r="J106">
            <v>0</v>
          </cell>
          <cell r="K106">
            <v>0</v>
          </cell>
          <cell r="L106">
            <v>0</v>
          </cell>
          <cell r="M106">
            <v>14000</v>
          </cell>
          <cell r="N106">
            <v>14000</v>
          </cell>
          <cell r="P106">
            <v>0</v>
          </cell>
        </row>
        <row r="107">
          <cell r="H107" t="str">
            <v>Deepan Narayanamoorthy</v>
          </cell>
          <cell r="I107" t="str">
            <v/>
          </cell>
          <cell r="J107">
            <v>0</v>
          </cell>
          <cell r="K107">
            <v>0</v>
          </cell>
          <cell r="L107">
            <v>0</v>
          </cell>
          <cell r="M107">
            <v>21000</v>
          </cell>
          <cell r="N107">
            <v>21000</v>
          </cell>
          <cell r="P107">
            <v>0</v>
          </cell>
        </row>
        <row r="108">
          <cell r="H108" t="str">
            <v>Madhu Vij</v>
          </cell>
          <cell r="I108" t="str">
            <v/>
          </cell>
          <cell r="J108">
            <v>0</v>
          </cell>
          <cell r="K108">
            <v>0</v>
          </cell>
          <cell r="L108">
            <v>0</v>
          </cell>
          <cell r="M108">
            <v>5000</v>
          </cell>
          <cell r="N108">
            <v>5000</v>
          </cell>
          <cell r="P108">
            <v>0</v>
          </cell>
        </row>
        <row r="109">
          <cell r="H109" t="str">
            <v>Naveen Das</v>
          </cell>
          <cell r="I109" t="str">
            <v/>
          </cell>
          <cell r="J109">
            <v>0</v>
          </cell>
          <cell r="K109">
            <v>0</v>
          </cell>
          <cell r="L109">
            <v>0</v>
          </cell>
          <cell r="M109">
            <v>5000</v>
          </cell>
          <cell r="N109">
            <v>5000</v>
          </cell>
          <cell r="P109">
            <v>0</v>
          </cell>
        </row>
        <row r="110">
          <cell r="H110" t="str">
            <v>Rahul Kumar Dev</v>
          </cell>
          <cell r="I110" t="str">
            <v/>
          </cell>
          <cell r="J110">
            <v>0</v>
          </cell>
          <cell r="K110">
            <v>0</v>
          </cell>
          <cell r="L110">
            <v>0</v>
          </cell>
          <cell r="M110">
            <v>72000</v>
          </cell>
          <cell r="N110">
            <v>72000</v>
          </cell>
          <cell r="P110">
            <v>0</v>
          </cell>
        </row>
        <row r="111">
          <cell r="H111" t="str">
            <v>Syamdas Balakrishna Menon</v>
          </cell>
          <cell r="I111" t="str">
            <v/>
          </cell>
          <cell r="J111">
            <v>0</v>
          </cell>
          <cell r="K111">
            <v>0</v>
          </cell>
          <cell r="L111">
            <v>0</v>
          </cell>
          <cell r="M111">
            <v>455000</v>
          </cell>
          <cell r="N111">
            <v>454500</v>
          </cell>
          <cell r="O111" t="str">
            <v>Dr</v>
          </cell>
          <cell r="P111">
            <v>500</v>
          </cell>
        </row>
        <row r="112">
          <cell r="H112" t="str">
            <v>Lakshmi S Ladha</v>
          </cell>
          <cell r="I112" t="str">
            <v/>
          </cell>
          <cell r="J112">
            <v>0</v>
          </cell>
          <cell r="K112">
            <v>0</v>
          </cell>
          <cell r="L112">
            <v>0</v>
          </cell>
          <cell r="M112">
            <v>5930</v>
          </cell>
          <cell r="N112">
            <v>5930</v>
          </cell>
          <cell r="P112">
            <v>0</v>
          </cell>
        </row>
        <row r="113">
          <cell r="H113" t="str">
            <v>Padmini Bennuri</v>
          </cell>
          <cell r="I113" t="str">
            <v/>
          </cell>
          <cell r="J113">
            <v>0</v>
          </cell>
          <cell r="K113">
            <v>0</v>
          </cell>
          <cell r="L113">
            <v>0</v>
          </cell>
          <cell r="M113">
            <v>6000</v>
          </cell>
          <cell r="N113">
            <v>6000</v>
          </cell>
          <cell r="P113">
            <v>0</v>
          </cell>
        </row>
        <row r="114">
          <cell r="H114" t="str">
            <v>Futurzxplored</v>
          </cell>
          <cell r="I114" t="str">
            <v/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54000</v>
          </cell>
          <cell r="O114" t="str">
            <v>Cr</v>
          </cell>
          <cell r="P114">
            <v>-54000</v>
          </cell>
        </row>
        <row r="115">
          <cell r="H115" t="str">
            <v>Vaibhav Joon</v>
          </cell>
          <cell r="I115" t="str">
            <v/>
          </cell>
          <cell r="J115">
            <v>0</v>
          </cell>
          <cell r="K115">
            <v>0</v>
          </cell>
          <cell r="L115">
            <v>0</v>
          </cell>
          <cell r="M115">
            <v>469</v>
          </cell>
          <cell r="N115">
            <v>7969</v>
          </cell>
          <cell r="O115" t="str">
            <v>Cr</v>
          </cell>
          <cell r="P115">
            <v>-7500</v>
          </cell>
        </row>
        <row r="116">
          <cell r="H116" t="str">
            <v>Vissarapu Rajeshwari</v>
          </cell>
          <cell r="I116" t="str">
            <v/>
          </cell>
          <cell r="J116">
            <v>0</v>
          </cell>
          <cell r="K116">
            <v>0</v>
          </cell>
          <cell r="L116">
            <v>0</v>
          </cell>
          <cell r="M116">
            <v>500</v>
          </cell>
          <cell r="N116">
            <v>500</v>
          </cell>
          <cell r="P116">
            <v>0</v>
          </cell>
        </row>
        <row r="117">
          <cell r="H117" t="str">
            <v>Designtech Systems Hong Kong Limited</v>
          </cell>
          <cell r="I117" t="str">
            <v/>
          </cell>
          <cell r="J117">
            <v>0</v>
          </cell>
          <cell r="K117">
            <v>0</v>
          </cell>
          <cell r="L117">
            <v>0</v>
          </cell>
          <cell r="M117">
            <v>77450</v>
          </cell>
          <cell r="N117">
            <v>77450</v>
          </cell>
          <cell r="P117">
            <v>0</v>
          </cell>
        </row>
        <row r="118">
          <cell r="H118" t="str">
            <v>Newport Corporation</v>
          </cell>
          <cell r="I118" t="str">
            <v/>
          </cell>
          <cell r="J118">
            <v>0</v>
          </cell>
          <cell r="K118">
            <v>0</v>
          </cell>
          <cell r="L118">
            <v>0</v>
          </cell>
          <cell r="M118">
            <v>587690.6</v>
          </cell>
          <cell r="N118">
            <v>0</v>
          </cell>
          <cell r="O118" t="str">
            <v>Dr</v>
          </cell>
          <cell r="P118">
            <v>587690.6</v>
          </cell>
        </row>
        <row r="119">
          <cell r="H119" t="str">
            <v>Pradeep Pendse</v>
          </cell>
          <cell r="I119" t="str">
            <v/>
          </cell>
          <cell r="J119">
            <v>0</v>
          </cell>
          <cell r="K119">
            <v>0</v>
          </cell>
          <cell r="L119">
            <v>0</v>
          </cell>
          <cell r="M119">
            <v>22500</v>
          </cell>
          <cell r="N119">
            <v>22500</v>
          </cell>
          <cell r="P119">
            <v>0</v>
          </cell>
        </row>
        <row r="120">
          <cell r="H120" t="str">
            <v>Kaycee Plastics</v>
          </cell>
          <cell r="I120" t="str">
            <v/>
          </cell>
          <cell r="J120">
            <v>0</v>
          </cell>
          <cell r="K120">
            <v>0</v>
          </cell>
          <cell r="L120">
            <v>0</v>
          </cell>
          <cell r="M120">
            <v>8048</v>
          </cell>
          <cell r="N120">
            <v>8048</v>
          </cell>
          <cell r="P120">
            <v>0</v>
          </cell>
        </row>
        <row r="121">
          <cell r="H121" t="str">
            <v>Ayush Carpets</v>
          </cell>
          <cell r="I121" t="str">
            <v/>
          </cell>
          <cell r="J121">
            <v>0</v>
          </cell>
          <cell r="K121">
            <v>0</v>
          </cell>
          <cell r="L121">
            <v>0</v>
          </cell>
          <cell r="M121">
            <v>141691</v>
          </cell>
          <cell r="N121">
            <v>141691</v>
          </cell>
          <cell r="P121">
            <v>0</v>
          </cell>
        </row>
        <row r="122">
          <cell r="H122" t="str">
            <v>Loknath Y S Shekhar</v>
          </cell>
          <cell r="I122" t="str">
            <v/>
          </cell>
          <cell r="J122">
            <v>0</v>
          </cell>
          <cell r="K122">
            <v>0</v>
          </cell>
          <cell r="L122">
            <v>0</v>
          </cell>
          <cell r="M122">
            <v>1000</v>
          </cell>
          <cell r="N122">
            <v>1000</v>
          </cell>
          <cell r="P122">
            <v>0</v>
          </cell>
        </row>
        <row r="123">
          <cell r="H123" t="str">
            <v>Mampi Mandal</v>
          </cell>
          <cell r="I123" t="str">
            <v/>
          </cell>
          <cell r="J123">
            <v>0</v>
          </cell>
          <cell r="K123">
            <v>0</v>
          </cell>
          <cell r="L123">
            <v>0</v>
          </cell>
          <cell r="M123">
            <v>1000</v>
          </cell>
          <cell r="N123">
            <v>1000</v>
          </cell>
          <cell r="P123">
            <v>0</v>
          </cell>
        </row>
        <row r="124">
          <cell r="H124" t="str">
            <v>Rahul Kumar Joshi</v>
          </cell>
          <cell r="I124" t="str">
            <v/>
          </cell>
          <cell r="J124">
            <v>0</v>
          </cell>
          <cell r="K124">
            <v>0</v>
          </cell>
          <cell r="L124">
            <v>0</v>
          </cell>
          <cell r="M124">
            <v>3000</v>
          </cell>
          <cell r="N124">
            <v>3000</v>
          </cell>
          <cell r="P124">
            <v>0</v>
          </cell>
        </row>
        <row r="125">
          <cell r="H125" t="str">
            <v>Shubham Bhardwaj</v>
          </cell>
          <cell r="I125" t="str">
            <v/>
          </cell>
          <cell r="J125">
            <v>0</v>
          </cell>
          <cell r="K125">
            <v>0</v>
          </cell>
          <cell r="L125">
            <v>0</v>
          </cell>
          <cell r="M125">
            <v>5000</v>
          </cell>
          <cell r="N125">
            <v>5000</v>
          </cell>
          <cell r="P125">
            <v>0</v>
          </cell>
        </row>
        <row r="126">
          <cell r="H126" t="str">
            <v>Vishal Baloria-1564</v>
          </cell>
          <cell r="I126" t="str">
            <v/>
          </cell>
          <cell r="J126">
            <v>0</v>
          </cell>
          <cell r="K126">
            <v>0</v>
          </cell>
          <cell r="L126">
            <v>0</v>
          </cell>
          <cell r="M126">
            <v>20665</v>
          </cell>
          <cell r="N126">
            <v>20665</v>
          </cell>
          <cell r="P126">
            <v>0</v>
          </cell>
        </row>
        <row r="127">
          <cell r="H127" t="str">
            <v>Tsuyo Manufacturing Pvt Ltd</v>
          </cell>
          <cell r="I127" t="str">
            <v/>
          </cell>
          <cell r="J127">
            <v>0</v>
          </cell>
          <cell r="K127">
            <v>0</v>
          </cell>
          <cell r="L127">
            <v>0</v>
          </cell>
          <cell r="M127">
            <v>384339</v>
          </cell>
          <cell r="N127">
            <v>384339</v>
          </cell>
          <cell r="P127">
            <v>0</v>
          </cell>
        </row>
        <row r="128">
          <cell r="H128" t="str">
            <v>World Bicycle Store</v>
          </cell>
          <cell r="I128" t="str">
            <v/>
          </cell>
          <cell r="J128">
            <v>0</v>
          </cell>
          <cell r="K128">
            <v>0</v>
          </cell>
          <cell r="L128">
            <v>0</v>
          </cell>
          <cell r="M128">
            <v>7800</v>
          </cell>
          <cell r="N128">
            <v>7800</v>
          </cell>
          <cell r="P128">
            <v>0</v>
          </cell>
        </row>
        <row r="129">
          <cell r="H129" t="str">
            <v>Prashant Verma-1559</v>
          </cell>
          <cell r="I129" t="str">
            <v/>
          </cell>
          <cell r="J129">
            <v>0</v>
          </cell>
          <cell r="K129">
            <v>0</v>
          </cell>
          <cell r="L129">
            <v>0</v>
          </cell>
          <cell r="M129">
            <v>3208</v>
          </cell>
          <cell r="N129">
            <v>3208</v>
          </cell>
          <cell r="P129">
            <v>0</v>
          </cell>
        </row>
        <row r="130">
          <cell r="H130" t="str">
            <v>Manoj Kumar Yadav</v>
          </cell>
          <cell r="I130" t="str">
            <v/>
          </cell>
          <cell r="J130">
            <v>0</v>
          </cell>
          <cell r="K130">
            <v>0</v>
          </cell>
          <cell r="L130">
            <v>0</v>
          </cell>
          <cell r="M130">
            <v>3000</v>
          </cell>
          <cell r="N130">
            <v>4690</v>
          </cell>
          <cell r="O130" t="str">
            <v>Cr</v>
          </cell>
          <cell r="P130">
            <v>-1690</v>
          </cell>
        </row>
        <row r="131">
          <cell r="H131" t="str">
            <v>Abhay Padda</v>
          </cell>
          <cell r="I131" t="str">
            <v/>
          </cell>
          <cell r="J131">
            <v>0</v>
          </cell>
          <cell r="K131">
            <v>0</v>
          </cell>
          <cell r="L131">
            <v>0</v>
          </cell>
          <cell r="M131">
            <v>176400</v>
          </cell>
          <cell r="N131">
            <v>182700</v>
          </cell>
          <cell r="O131" t="str">
            <v>Cr</v>
          </cell>
          <cell r="P131">
            <v>-6300</v>
          </cell>
        </row>
        <row r="132">
          <cell r="H132" t="str">
            <v>Wol3d.com</v>
          </cell>
          <cell r="I132" t="str">
            <v/>
          </cell>
          <cell r="J132">
            <v>0</v>
          </cell>
          <cell r="K132">
            <v>0</v>
          </cell>
          <cell r="L132">
            <v>0</v>
          </cell>
          <cell r="M132">
            <v>12980</v>
          </cell>
          <cell r="N132">
            <v>12980</v>
          </cell>
          <cell r="P132">
            <v>0</v>
          </cell>
        </row>
        <row r="133">
          <cell r="H133" t="str">
            <v>Mayo Design</v>
          </cell>
          <cell r="I133" t="str">
            <v/>
          </cell>
          <cell r="J133">
            <v>0</v>
          </cell>
          <cell r="K133">
            <v>0</v>
          </cell>
          <cell r="L133">
            <v>0</v>
          </cell>
          <cell r="M133">
            <v>196872</v>
          </cell>
          <cell r="N133">
            <v>447741</v>
          </cell>
          <cell r="O133" t="str">
            <v>Cr</v>
          </cell>
          <cell r="P133">
            <v>-250869</v>
          </cell>
        </row>
        <row r="134">
          <cell r="H134" t="str">
            <v>Sumit Wadhwa</v>
          </cell>
          <cell r="I134" t="str">
            <v/>
          </cell>
          <cell r="J134">
            <v>0</v>
          </cell>
          <cell r="K134">
            <v>0</v>
          </cell>
          <cell r="L134">
            <v>0</v>
          </cell>
          <cell r="M134">
            <v>4500</v>
          </cell>
          <cell r="N134">
            <v>4500</v>
          </cell>
          <cell r="P134">
            <v>0</v>
          </cell>
        </row>
        <row r="135">
          <cell r="H135" t="str">
            <v>Refread Solutions Pvt Ltd</v>
          </cell>
          <cell r="I135" t="str">
            <v/>
          </cell>
          <cell r="J135">
            <v>0</v>
          </cell>
          <cell r="K135">
            <v>0</v>
          </cell>
          <cell r="L135">
            <v>0</v>
          </cell>
          <cell r="M135">
            <v>294906</v>
          </cell>
          <cell r="N135">
            <v>294906</v>
          </cell>
          <cell r="P135">
            <v>0</v>
          </cell>
        </row>
        <row r="136">
          <cell r="H136" t="str">
            <v>Kavisha Verma</v>
          </cell>
          <cell r="I136" t="str">
            <v/>
          </cell>
          <cell r="J136">
            <v>0</v>
          </cell>
          <cell r="K136">
            <v>0</v>
          </cell>
          <cell r="L136">
            <v>0</v>
          </cell>
          <cell r="M136">
            <v>1400</v>
          </cell>
          <cell r="N136">
            <v>1400</v>
          </cell>
          <cell r="P136">
            <v>0</v>
          </cell>
        </row>
        <row r="137">
          <cell r="H137" t="str">
            <v>Iwaton Consultancy Pvt Ltd</v>
          </cell>
          <cell r="I137" t="str">
            <v/>
          </cell>
          <cell r="J137">
            <v>0</v>
          </cell>
          <cell r="K137">
            <v>0</v>
          </cell>
          <cell r="L137">
            <v>0</v>
          </cell>
          <cell r="M137">
            <v>27000</v>
          </cell>
          <cell r="N137">
            <v>27000</v>
          </cell>
          <cell r="P137">
            <v>0</v>
          </cell>
        </row>
        <row r="138">
          <cell r="H138" t="str">
            <v>Prithviraj Dwivedy</v>
          </cell>
          <cell r="I138" t="str">
            <v/>
          </cell>
          <cell r="J138">
            <v>0</v>
          </cell>
          <cell r="K138">
            <v>0</v>
          </cell>
          <cell r="L138">
            <v>0</v>
          </cell>
          <cell r="M138">
            <v>1000</v>
          </cell>
          <cell r="N138">
            <v>1000</v>
          </cell>
          <cell r="P138">
            <v>0</v>
          </cell>
        </row>
        <row r="139">
          <cell r="H139" t="str">
            <v>Kanika Bharadwaj</v>
          </cell>
          <cell r="I139" t="str">
            <v/>
          </cell>
          <cell r="J139">
            <v>0</v>
          </cell>
          <cell r="K139">
            <v>0</v>
          </cell>
          <cell r="L139">
            <v>0</v>
          </cell>
          <cell r="M139">
            <v>200</v>
          </cell>
          <cell r="N139">
            <v>200</v>
          </cell>
          <cell r="P139">
            <v>0</v>
          </cell>
        </row>
        <row r="140">
          <cell r="H140" t="str">
            <v>Flixtel Communication Pvt Ltd</v>
          </cell>
          <cell r="I140" t="str">
            <v/>
          </cell>
          <cell r="J140">
            <v>0</v>
          </cell>
          <cell r="K140">
            <v>0</v>
          </cell>
          <cell r="L140">
            <v>0</v>
          </cell>
          <cell r="M140">
            <v>638000</v>
          </cell>
          <cell r="N140">
            <v>912684</v>
          </cell>
          <cell r="O140" t="str">
            <v>Cr</v>
          </cell>
          <cell r="P140">
            <v>-274684</v>
          </cell>
        </row>
        <row r="141">
          <cell r="H141" t="str">
            <v>Pangea Econetassets Pvt Ltd</v>
          </cell>
          <cell r="I141" t="str">
            <v/>
          </cell>
          <cell r="J141">
            <v>0</v>
          </cell>
          <cell r="K141">
            <v>0</v>
          </cell>
          <cell r="L141">
            <v>0</v>
          </cell>
          <cell r="M141">
            <v>30135</v>
          </cell>
          <cell r="N141">
            <v>30135</v>
          </cell>
          <cell r="P141">
            <v>0</v>
          </cell>
        </row>
        <row r="142">
          <cell r="H142" t="str">
            <v>Micro Network India Private Limited</v>
          </cell>
          <cell r="I142" t="str">
            <v/>
          </cell>
          <cell r="J142">
            <v>0</v>
          </cell>
          <cell r="K142">
            <v>0</v>
          </cell>
          <cell r="L142">
            <v>0</v>
          </cell>
          <cell r="M142">
            <v>452648</v>
          </cell>
          <cell r="N142">
            <v>452648</v>
          </cell>
          <cell r="P142">
            <v>0</v>
          </cell>
        </row>
        <row r="143">
          <cell r="H143" t="str">
            <v>Atlantic Publishers &amp; Distributors Pvt. Ltd</v>
          </cell>
          <cell r="I143" t="str">
            <v/>
          </cell>
          <cell r="J143">
            <v>0</v>
          </cell>
          <cell r="K143">
            <v>0</v>
          </cell>
          <cell r="L143">
            <v>0</v>
          </cell>
          <cell r="M143">
            <v>8548</v>
          </cell>
          <cell r="N143">
            <v>70283</v>
          </cell>
          <cell r="O143" t="str">
            <v>Cr</v>
          </cell>
          <cell r="P143">
            <v>-61735</v>
          </cell>
        </row>
        <row r="144">
          <cell r="H144" t="str">
            <v>Ayushi Enterprises</v>
          </cell>
          <cell r="I144" t="str">
            <v/>
          </cell>
          <cell r="J144">
            <v>0</v>
          </cell>
          <cell r="K144">
            <v>0</v>
          </cell>
          <cell r="L144">
            <v>0</v>
          </cell>
          <cell r="M144">
            <v>56475</v>
          </cell>
          <cell r="N144">
            <v>56475</v>
          </cell>
          <cell r="P144">
            <v>0</v>
          </cell>
        </row>
        <row r="145">
          <cell r="H145" t="str">
            <v>Career Growth Eduservices Llp</v>
          </cell>
          <cell r="I145" t="str">
            <v/>
          </cell>
          <cell r="J145">
            <v>0</v>
          </cell>
          <cell r="K145">
            <v>0</v>
          </cell>
          <cell r="L145">
            <v>0</v>
          </cell>
          <cell r="M145">
            <v>54000</v>
          </cell>
          <cell r="N145">
            <v>54000</v>
          </cell>
          <cell r="P145">
            <v>0</v>
          </cell>
        </row>
        <row r="146">
          <cell r="H146" t="str">
            <v>Laksika Enterprises</v>
          </cell>
          <cell r="I146" t="str">
            <v/>
          </cell>
          <cell r="J146">
            <v>0</v>
          </cell>
          <cell r="K146">
            <v>0</v>
          </cell>
          <cell r="L146">
            <v>0</v>
          </cell>
          <cell r="M146">
            <v>806966</v>
          </cell>
          <cell r="N146">
            <v>806966</v>
          </cell>
          <cell r="P146">
            <v>0</v>
          </cell>
        </row>
        <row r="147">
          <cell r="H147" t="str">
            <v>Parshwamani Metals</v>
          </cell>
          <cell r="I147" t="str">
            <v/>
          </cell>
          <cell r="J147">
            <v>0</v>
          </cell>
          <cell r="K147">
            <v>0</v>
          </cell>
          <cell r="L147">
            <v>0</v>
          </cell>
          <cell r="M147">
            <v>41595</v>
          </cell>
          <cell r="N147">
            <v>41595</v>
          </cell>
          <cell r="P147">
            <v>0</v>
          </cell>
        </row>
        <row r="148">
          <cell r="H148" t="str">
            <v>Vikram Sharma</v>
          </cell>
          <cell r="I148" t="str">
            <v/>
          </cell>
          <cell r="J148">
            <v>0</v>
          </cell>
          <cell r="K148">
            <v>0</v>
          </cell>
          <cell r="L148">
            <v>0</v>
          </cell>
          <cell r="M148">
            <v>180360</v>
          </cell>
          <cell r="N148">
            <v>218160</v>
          </cell>
          <cell r="O148" t="str">
            <v>Cr</v>
          </cell>
          <cell r="P148">
            <v>-37800</v>
          </cell>
        </row>
        <row r="149">
          <cell r="H149" t="str">
            <v>Redington (india) Limited Singapore Branch</v>
          </cell>
          <cell r="I149" t="str">
            <v/>
          </cell>
          <cell r="J149">
            <v>0</v>
          </cell>
          <cell r="K149">
            <v>0</v>
          </cell>
          <cell r="L149">
            <v>0</v>
          </cell>
          <cell r="M149">
            <v>2111508</v>
          </cell>
          <cell r="N149">
            <v>4273025</v>
          </cell>
          <cell r="O149" t="str">
            <v>Cr</v>
          </cell>
          <cell r="P149">
            <v>-2161517</v>
          </cell>
        </row>
        <row r="150">
          <cell r="H150" t="str">
            <v>Abnormal Design Studio</v>
          </cell>
          <cell r="I150" t="str">
            <v/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189000</v>
          </cell>
          <cell r="O150" t="str">
            <v>Cr</v>
          </cell>
          <cell r="P150">
            <v>-189000</v>
          </cell>
        </row>
        <row r="151">
          <cell r="H151" t="str">
            <v>Trariti Consulting Pvt Ltd,</v>
          </cell>
          <cell r="I151" t="str">
            <v/>
          </cell>
          <cell r="J151">
            <v>0</v>
          </cell>
          <cell r="K151">
            <v>0</v>
          </cell>
          <cell r="L151">
            <v>0</v>
          </cell>
          <cell r="M151">
            <v>16200</v>
          </cell>
          <cell r="N151">
            <v>16200</v>
          </cell>
          <cell r="P151">
            <v>0</v>
          </cell>
        </row>
        <row r="152">
          <cell r="H152" t="str">
            <v>Shriram It Solutions</v>
          </cell>
          <cell r="I152" t="str">
            <v/>
          </cell>
          <cell r="J152">
            <v>0</v>
          </cell>
          <cell r="K152">
            <v>0</v>
          </cell>
          <cell r="L152">
            <v>0</v>
          </cell>
          <cell r="M152">
            <v>34309</v>
          </cell>
          <cell r="N152">
            <v>192579</v>
          </cell>
          <cell r="O152" t="str">
            <v>Cr</v>
          </cell>
          <cell r="P152">
            <v>-158270</v>
          </cell>
        </row>
        <row r="153">
          <cell r="H153" t="str">
            <v>Pal Svam Power Solutions Private Limited</v>
          </cell>
          <cell r="I153" t="str">
            <v/>
          </cell>
          <cell r="J153">
            <v>0</v>
          </cell>
          <cell r="K153">
            <v>0</v>
          </cell>
          <cell r="L153">
            <v>0</v>
          </cell>
          <cell r="M153">
            <v>13920</v>
          </cell>
          <cell r="N153">
            <v>13920</v>
          </cell>
          <cell r="P153">
            <v>0</v>
          </cell>
        </row>
        <row r="154">
          <cell r="H154" t="str">
            <v>Iconbat Energy</v>
          </cell>
          <cell r="I154" t="str">
            <v/>
          </cell>
          <cell r="J154">
            <v>0</v>
          </cell>
          <cell r="K154">
            <v>0</v>
          </cell>
          <cell r="L154">
            <v>0</v>
          </cell>
          <cell r="M154">
            <v>637130</v>
          </cell>
          <cell r="N154">
            <v>9440</v>
          </cell>
          <cell r="O154" t="str">
            <v>Dr</v>
          </cell>
          <cell r="P154">
            <v>627690</v>
          </cell>
        </row>
        <row r="155">
          <cell r="H155" t="str">
            <v>Roysten Fernandes-1569</v>
          </cell>
          <cell r="I155" t="str">
            <v/>
          </cell>
          <cell r="J155">
            <v>0</v>
          </cell>
          <cell r="K155">
            <v>0</v>
          </cell>
          <cell r="L155">
            <v>0</v>
          </cell>
          <cell r="M155">
            <v>50000</v>
          </cell>
          <cell r="N155">
            <v>50000</v>
          </cell>
          <cell r="P155">
            <v>0</v>
          </cell>
        </row>
        <row r="156">
          <cell r="H156" t="str">
            <v>Abhay Ahluwalia</v>
          </cell>
          <cell r="I156" t="str">
            <v/>
          </cell>
          <cell r="J156">
            <v>0</v>
          </cell>
          <cell r="K156">
            <v>0</v>
          </cell>
          <cell r="L156">
            <v>0</v>
          </cell>
          <cell r="M156">
            <v>200</v>
          </cell>
          <cell r="N156">
            <v>200</v>
          </cell>
          <cell r="P156">
            <v>0</v>
          </cell>
        </row>
        <row r="157">
          <cell r="H157" t="str">
            <v>Unnati Gupta</v>
          </cell>
          <cell r="I157" t="str">
            <v/>
          </cell>
          <cell r="J157">
            <v>0</v>
          </cell>
          <cell r="K157">
            <v>0</v>
          </cell>
          <cell r="L157">
            <v>0</v>
          </cell>
          <cell r="M157">
            <v>200</v>
          </cell>
          <cell r="N157">
            <v>200</v>
          </cell>
          <cell r="P157">
            <v>0</v>
          </cell>
        </row>
        <row r="158">
          <cell r="H158" t="str">
            <v>K Vamsi Krishna</v>
          </cell>
          <cell r="I158" t="str">
            <v/>
          </cell>
          <cell r="J158">
            <v>0</v>
          </cell>
          <cell r="K158">
            <v>0</v>
          </cell>
          <cell r="L158">
            <v>0</v>
          </cell>
          <cell r="M158">
            <v>150</v>
          </cell>
          <cell r="N158">
            <v>150</v>
          </cell>
          <cell r="P158">
            <v>0</v>
          </cell>
        </row>
        <row r="159">
          <cell r="H159" t="str">
            <v>Vijay Kaushik</v>
          </cell>
          <cell r="I159" t="str">
            <v/>
          </cell>
          <cell r="J159">
            <v>0</v>
          </cell>
          <cell r="K159">
            <v>0</v>
          </cell>
          <cell r="L159">
            <v>0</v>
          </cell>
          <cell r="M159">
            <v>99000</v>
          </cell>
          <cell r="N159">
            <v>99000</v>
          </cell>
          <cell r="P159">
            <v>0</v>
          </cell>
        </row>
        <row r="160">
          <cell r="H160" t="str">
            <v>Chirag Malik- Cr</v>
          </cell>
          <cell r="I160" t="str">
            <v/>
          </cell>
          <cell r="J160">
            <v>0</v>
          </cell>
          <cell r="K160">
            <v>0</v>
          </cell>
          <cell r="L160">
            <v>0</v>
          </cell>
          <cell r="M160">
            <v>117720</v>
          </cell>
          <cell r="N160">
            <v>117720</v>
          </cell>
          <cell r="P160">
            <v>0</v>
          </cell>
        </row>
        <row r="161">
          <cell r="H161" t="str">
            <v>Shri Balaji News Agency</v>
          </cell>
          <cell r="I161" t="str">
            <v/>
          </cell>
          <cell r="J161">
            <v>0</v>
          </cell>
          <cell r="K161">
            <v>0</v>
          </cell>
          <cell r="L161">
            <v>0</v>
          </cell>
          <cell r="M161">
            <v>2392</v>
          </cell>
          <cell r="N161">
            <v>2392</v>
          </cell>
          <cell r="P161">
            <v>0</v>
          </cell>
        </row>
        <row r="162">
          <cell r="H162" t="str">
            <v>Social Eyes Private Limited</v>
          </cell>
          <cell r="I162" t="str">
            <v/>
          </cell>
          <cell r="J162">
            <v>0</v>
          </cell>
          <cell r="K162">
            <v>0</v>
          </cell>
          <cell r="L162">
            <v>0</v>
          </cell>
          <cell r="M162">
            <v>52700</v>
          </cell>
          <cell r="N162">
            <v>52700</v>
          </cell>
          <cell r="P162">
            <v>0</v>
          </cell>
        </row>
        <row r="163">
          <cell r="H163" t="str">
            <v>Saurabh Bhattacharjee</v>
          </cell>
          <cell r="I163" t="str">
            <v/>
          </cell>
          <cell r="J163">
            <v>0</v>
          </cell>
          <cell r="K163">
            <v>0</v>
          </cell>
          <cell r="L163">
            <v>0</v>
          </cell>
          <cell r="M163">
            <v>5000</v>
          </cell>
          <cell r="N163">
            <v>5000</v>
          </cell>
          <cell r="P163">
            <v>0</v>
          </cell>
        </row>
        <row r="164">
          <cell r="H164" t="str">
            <v>Varsha Jain</v>
          </cell>
          <cell r="I164" t="str">
            <v/>
          </cell>
          <cell r="J164">
            <v>0</v>
          </cell>
          <cell r="K164">
            <v>0</v>
          </cell>
          <cell r="L164">
            <v>0</v>
          </cell>
          <cell r="M164">
            <v>5000</v>
          </cell>
          <cell r="N164">
            <v>5000</v>
          </cell>
          <cell r="P164">
            <v>0</v>
          </cell>
        </row>
        <row r="165">
          <cell r="H165" t="str">
            <v>Iide Education Pvt Ltd</v>
          </cell>
          <cell r="I165" t="str">
            <v/>
          </cell>
          <cell r="J165">
            <v>0</v>
          </cell>
          <cell r="K165">
            <v>0</v>
          </cell>
          <cell r="L165">
            <v>0</v>
          </cell>
          <cell r="M165">
            <v>103680</v>
          </cell>
          <cell r="N165">
            <v>412560</v>
          </cell>
          <cell r="O165" t="str">
            <v>Cr</v>
          </cell>
          <cell r="P165">
            <v>-308880</v>
          </cell>
        </row>
        <row r="166">
          <cell r="H166" t="str">
            <v>Sonali Yadav</v>
          </cell>
          <cell r="I166" t="str">
            <v/>
          </cell>
          <cell r="J166">
            <v>0</v>
          </cell>
          <cell r="K166">
            <v>0</v>
          </cell>
          <cell r="L166">
            <v>0</v>
          </cell>
          <cell r="M166">
            <v>36000</v>
          </cell>
          <cell r="N166">
            <v>36000</v>
          </cell>
          <cell r="P166">
            <v>0</v>
          </cell>
        </row>
        <row r="167">
          <cell r="H167" t="str">
            <v>Pothala Pavan Kumar</v>
          </cell>
          <cell r="I167" t="str">
            <v/>
          </cell>
          <cell r="J167">
            <v>0</v>
          </cell>
          <cell r="K167">
            <v>0</v>
          </cell>
          <cell r="L167">
            <v>0</v>
          </cell>
          <cell r="M167">
            <v>5000</v>
          </cell>
          <cell r="N167">
            <v>15000</v>
          </cell>
          <cell r="O167" t="str">
            <v>Cr</v>
          </cell>
          <cell r="P167">
            <v>-10000</v>
          </cell>
        </row>
        <row r="168">
          <cell r="H168" t="str">
            <v>Hotel Holiday Inn-agra</v>
          </cell>
          <cell r="I168" t="str">
            <v/>
          </cell>
          <cell r="J168">
            <v>0</v>
          </cell>
          <cell r="K168">
            <v>0</v>
          </cell>
          <cell r="L168">
            <v>0</v>
          </cell>
          <cell r="M168">
            <v>11800</v>
          </cell>
          <cell r="N168">
            <v>11800</v>
          </cell>
          <cell r="P168">
            <v>0</v>
          </cell>
        </row>
        <row r="169">
          <cell r="H169" t="str">
            <v>Payal Industries</v>
          </cell>
          <cell r="I169" t="str">
            <v/>
          </cell>
          <cell r="J169">
            <v>0</v>
          </cell>
          <cell r="K169">
            <v>0</v>
          </cell>
          <cell r="L169">
            <v>0</v>
          </cell>
          <cell r="M169">
            <v>178178</v>
          </cell>
          <cell r="N169">
            <v>418986</v>
          </cell>
          <cell r="O169" t="str">
            <v>Cr</v>
          </cell>
          <cell r="P169">
            <v>-240808</v>
          </cell>
        </row>
        <row r="170">
          <cell r="H170" t="str">
            <v>Federation Of Lndian Chambers Of Commerce And Lndustry</v>
          </cell>
          <cell r="I170" t="str">
            <v/>
          </cell>
          <cell r="J170">
            <v>0</v>
          </cell>
          <cell r="K170">
            <v>0</v>
          </cell>
          <cell r="L170">
            <v>0</v>
          </cell>
          <cell r="M170">
            <v>25926</v>
          </cell>
          <cell r="N170">
            <v>25926</v>
          </cell>
          <cell r="P170">
            <v>0</v>
          </cell>
        </row>
        <row r="171">
          <cell r="H171" t="str">
            <v>Sunforce Energy Pvt. Ltd</v>
          </cell>
          <cell r="I171" t="str">
            <v/>
          </cell>
          <cell r="J171">
            <v>0</v>
          </cell>
          <cell r="K171">
            <v>0</v>
          </cell>
          <cell r="L171">
            <v>0</v>
          </cell>
          <cell r="M171">
            <v>364200</v>
          </cell>
          <cell r="N171">
            <v>364200</v>
          </cell>
          <cell r="P171">
            <v>0</v>
          </cell>
        </row>
        <row r="172">
          <cell r="H172" t="str">
            <v>Preemptive Technofield Pvt Ltd</v>
          </cell>
          <cell r="I172" t="str">
            <v/>
          </cell>
          <cell r="J172">
            <v>0</v>
          </cell>
          <cell r="K172">
            <v>0</v>
          </cell>
          <cell r="L172">
            <v>0</v>
          </cell>
          <cell r="M172">
            <v>1944022</v>
          </cell>
          <cell r="N172">
            <v>1944022</v>
          </cell>
          <cell r="P172">
            <v>0</v>
          </cell>
        </row>
        <row r="173">
          <cell r="H173" t="str">
            <v>Springer Nature Limited</v>
          </cell>
          <cell r="I173" t="str">
            <v/>
          </cell>
          <cell r="J173">
            <v>0</v>
          </cell>
          <cell r="K173">
            <v>0</v>
          </cell>
          <cell r="L173">
            <v>0</v>
          </cell>
          <cell r="M173">
            <v>175429.67</v>
          </cell>
          <cell r="N173">
            <v>175429.67</v>
          </cell>
          <cell r="P173">
            <v>0</v>
          </cell>
        </row>
        <row r="174">
          <cell r="H174" t="str">
            <v>Rachna Sharma</v>
          </cell>
          <cell r="I174" t="str">
            <v/>
          </cell>
          <cell r="J174">
            <v>0</v>
          </cell>
          <cell r="K174">
            <v>0</v>
          </cell>
          <cell r="L174">
            <v>0</v>
          </cell>
          <cell r="M174">
            <v>22500</v>
          </cell>
          <cell r="N174">
            <v>22500</v>
          </cell>
          <cell r="P174">
            <v>0</v>
          </cell>
        </row>
        <row r="175">
          <cell r="H175" t="str">
            <v>Yellow Ladder Associates</v>
          </cell>
          <cell r="I175" t="str">
            <v/>
          </cell>
          <cell r="J175">
            <v>0</v>
          </cell>
          <cell r="K175">
            <v>0</v>
          </cell>
          <cell r="L175">
            <v>0</v>
          </cell>
          <cell r="M175">
            <v>51330</v>
          </cell>
          <cell r="N175">
            <v>126390</v>
          </cell>
          <cell r="O175" t="str">
            <v>Cr</v>
          </cell>
          <cell r="P175">
            <v>-75060</v>
          </cell>
        </row>
        <row r="176">
          <cell r="H176" t="str">
            <v>99 Web And Data Solutions</v>
          </cell>
          <cell r="I176" t="str">
            <v/>
          </cell>
          <cell r="J176">
            <v>0</v>
          </cell>
          <cell r="K176">
            <v>0</v>
          </cell>
          <cell r="L176">
            <v>0</v>
          </cell>
          <cell r="M176">
            <v>6184</v>
          </cell>
          <cell r="N176">
            <v>6184</v>
          </cell>
          <cell r="P176">
            <v>0</v>
          </cell>
        </row>
        <row r="177">
          <cell r="H177" t="str">
            <v>Harshul Rana</v>
          </cell>
          <cell r="I177" t="str">
            <v/>
          </cell>
          <cell r="J177">
            <v>0</v>
          </cell>
          <cell r="K177">
            <v>0</v>
          </cell>
          <cell r="L177">
            <v>0</v>
          </cell>
          <cell r="M177">
            <v>300</v>
          </cell>
          <cell r="N177">
            <v>300</v>
          </cell>
          <cell r="P177">
            <v>0</v>
          </cell>
        </row>
        <row r="178">
          <cell r="H178" t="str">
            <v>Trishna Mohan Kripalani</v>
          </cell>
          <cell r="I178" t="str">
            <v/>
          </cell>
          <cell r="J178">
            <v>0</v>
          </cell>
          <cell r="K178">
            <v>0</v>
          </cell>
          <cell r="L178">
            <v>0</v>
          </cell>
          <cell r="M178">
            <v>85050</v>
          </cell>
          <cell r="N178">
            <v>85050</v>
          </cell>
          <cell r="P178">
            <v>0</v>
          </cell>
        </row>
        <row r="179">
          <cell r="H179" t="str">
            <v>Shreya</v>
          </cell>
          <cell r="I179" t="str">
            <v/>
          </cell>
          <cell r="J179">
            <v>0</v>
          </cell>
          <cell r="K179">
            <v>0</v>
          </cell>
          <cell r="L179">
            <v>0</v>
          </cell>
          <cell r="M179">
            <v>300</v>
          </cell>
          <cell r="N179">
            <v>300</v>
          </cell>
          <cell r="P179">
            <v>0</v>
          </cell>
        </row>
        <row r="180">
          <cell r="H180" t="str">
            <v>Syed Mohd Abid</v>
          </cell>
          <cell r="I180" t="str">
            <v/>
          </cell>
          <cell r="J180">
            <v>0</v>
          </cell>
          <cell r="K180">
            <v>0</v>
          </cell>
          <cell r="L180">
            <v>0</v>
          </cell>
          <cell r="M180">
            <v>700</v>
          </cell>
          <cell r="N180">
            <v>700</v>
          </cell>
          <cell r="P180">
            <v>0</v>
          </cell>
        </row>
        <row r="181">
          <cell r="H181" t="str">
            <v>Ashi Jain</v>
          </cell>
          <cell r="I181" t="str">
            <v/>
          </cell>
          <cell r="J181">
            <v>0</v>
          </cell>
          <cell r="K181">
            <v>0</v>
          </cell>
          <cell r="L181">
            <v>0</v>
          </cell>
          <cell r="M181">
            <v>750</v>
          </cell>
          <cell r="N181">
            <v>750</v>
          </cell>
          <cell r="P181">
            <v>0</v>
          </cell>
        </row>
        <row r="182">
          <cell r="H182" t="str">
            <v>Slc Himalayas Private Ltd</v>
          </cell>
          <cell r="I182" t="str">
            <v/>
          </cell>
          <cell r="J182">
            <v>0</v>
          </cell>
          <cell r="K182">
            <v>0</v>
          </cell>
          <cell r="L182">
            <v>0</v>
          </cell>
          <cell r="M182">
            <v>189000</v>
          </cell>
          <cell r="N182">
            <v>189000</v>
          </cell>
          <cell r="P182">
            <v>0</v>
          </cell>
        </row>
        <row r="183">
          <cell r="H183" t="str">
            <v>Ics Foods Pvt Ltd</v>
          </cell>
          <cell r="I183" t="str">
            <v/>
          </cell>
          <cell r="J183">
            <v>0</v>
          </cell>
          <cell r="K183">
            <v>0</v>
          </cell>
          <cell r="L183">
            <v>0</v>
          </cell>
          <cell r="M183">
            <v>3291145</v>
          </cell>
          <cell r="N183">
            <v>6477944</v>
          </cell>
          <cell r="O183" t="str">
            <v>Cr</v>
          </cell>
          <cell r="P183">
            <v>-3186799</v>
          </cell>
        </row>
        <row r="184">
          <cell r="H184" t="str">
            <v>Indian Institute Of Management Ranchi</v>
          </cell>
          <cell r="I184" t="str">
            <v/>
          </cell>
          <cell r="J184">
            <v>0</v>
          </cell>
          <cell r="K184">
            <v>0</v>
          </cell>
          <cell r="L184">
            <v>0</v>
          </cell>
          <cell r="M184">
            <v>54915</v>
          </cell>
          <cell r="N184">
            <v>54915</v>
          </cell>
          <cell r="P184">
            <v>0</v>
          </cell>
        </row>
        <row r="185">
          <cell r="H185" t="str">
            <v>Bhaskar Thyagarajan</v>
          </cell>
          <cell r="I185" t="str">
            <v/>
          </cell>
          <cell r="J185">
            <v>0</v>
          </cell>
          <cell r="K185">
            <v>0</v>
          </cell>
          <cell r="L185">
            <v>0</v>
          </cell>
          <cell r="M185">
            <v>75600</v>
          </cell>
          <cell r="N185">
            <v>75600</v>
          </cell>
          <cell r="P185">
            <v>0</v>
          </cell>
        </row>
        <row r="186">
          <cell r="H186" t="str">
            <v>Ninad Shastri</v>
          </cell>
          <cell r="I186" t="str">
            <v/>
          </cell>
          <cell r="J186">
            <v>0</v>
          </cell>
          <cell r="K186">
            <v>0</v>
          </cell>
          <cell r="L186">
            <v>0</v>
          </cell>
          <cell r="M186">
            <v>6000</v>
          </cell>
          <cell r="N186">
            <v>6000</v>
          </cell>
          <cell r="P186">
            <v>0</v>
          </cell>
        </row>
        <row r="187">
          <cell r="H187" t="str">
            <v>Webstream Communications Pvt. Ltd.</v>
          </cell>
          <cell r="I187" t="str">
            <v/>
          </cell>
          <cell r="J187">
            <v>0</v>
          </cell>
          <cell r="K187">
            <v>0</v>
          </cell>
          <cell r="L187">
            <v>0</v>
          </cell>
          <cell r="M187">
            <v>388800</v>
          </cell>
          <cell r="N187">
            <v>388800</v>
          </cell>
          <cell r="P187">
            <v>0</v>
          </cell>
        </row>
        <row r="188">
          <cell r="H188" t="str">
            <v>Shree Ganpati Computers</v>
          </cell>
          <cell r="I188" t="str">
            <v/>
          </cell>
          <cell r="J188">
            <v>0</v>
          </cell>
          <cell r="K188">
            <v>0</v>
          </cell>
          <cell r="L188">
            <v>0</v>
          </cell>
          <cell r="M188">
            <v>1652</v>
          </cell>
          <cell r="N188">
            <v>1652</v>
          </cell>
          <cell r="P188">
            <v>0</v>
          </cell>
        </row>
        <row r="189">
          <cell r="H189" t="str">
            <v>Laura Kangas-muller</v>
          </cell>
          <cell r="I189" t="str">
            <v/>
          </cell>
          <cell r="J189">
            <v>0</v>
          </cell>
          <cell r="K189">
            <v>0</v>
          </cell>
          <cell r="L189">
            <v>0</v>
          </cell>
          <cell r="M189">
            <v>15191</v>
          </cell>
          <cell r="N189">
            <v>15191</v>
          </cell>
          <cell r="P189">
            <v>0</v>
          </cell>
        </row>
        <row r="190">
          <cell r="H190" t="str">
            <v>Lion India Ltd</v>
          </cell>
          <cell r="I190" t="str">
            <v/>
          </cell>
          <cell r="J190">
            <v>0</v>
          </cell>
          <cell r="K190">
            <v>0</v>
          </cell>
          <cell r="L190">
            <v>0</v>
          </cell>
          <cell r="M190">
            <v>2082628</v>
          </cell>
          <cell r="N190">
            <v>4812113</v>
          </cell>
          <cell r="O190" t="str">
            <v>Cr</v>
          </cell>
          <cell r="P190">
            <v>-2729485</v>
          </cell>
        </row>
        <row r="191">
          <cell r="H191" t="str">
            <v>Arun Sebastian</v>
          </cell>
          <cell r="I191" t="str">
            <v/>
          </cell>
          <cell r="J191">
            <v>0</v>
          </cell>
          <cell r="K191">
            <v>0</v>
          </cell>
          <cell r="L191">
            <v>0</v>
          </cell>
          <cell r="M191">
            <v>4000</v>
          </cell>
          <cell r="N191">
            <v>4000</v>
          </cell>
          <cell r="P191">
            <v>0</v>
          </cell>
        </row>
        <row r="192">
          <cell r="H192" t="str">
            <v>Uniwizard - Saurabh Dutta</v>
          </cell>
          <cell r="I192" t="str">
            <v/>
          </cell>
          <cell r="J192">
            <v>0</v>
          </cell>
          <cell r="K192">
            <v>0</v>
          </cell>
          <cell r="L192">
            <v>0</v>
          </cell>
          <cell r="M192">
            <v>58500</v>
          </cell>
          <cell r="N192">
            <v>68400</v>
          </cell>
          <cell r="O192" t="str">
            <v>Cr</v>
          </cell>
          <cell r="P192">
            <v>-9900</v>
          </cell>
        </row>
        <row r="193">
          <cell r="H193" t="str">
            <v>Student Outreach</v>
          </cell>
          <cell r="I193" t="str">
            <v/>
          </cell>
          <cell r="J193">
            <v>0</v>
          </cell>
          <cell r="K193">
            <v>0</v>
          </cell>
          <cell r="L193">
            <v>0</v>
          </cell>
          <cell r="M193">
            <v>9000</v>
          </cell>
          <cell r="N193">
            <v>30600</v>
          </cell>
          <cell r="O193" t="str">
            <v>Cr</v>
          </cell>
          <cell r="P193">
            <v>-21600</v>
          </cell>
        </row>
        <row r="194">
          <cell r="H194" t="str">
            <v>Rohit Swarup</v>
          </cell>
          <cell r="I194" t="str">
            <v/>
          </cell>
          <cell r="J194">
            <v>0</v>
          </cell>
          <cell r="K194">
            <v>0</v>
          </cell>
          <cell r="L194">
            <v>0</v>
          </cell>
          <cell r="M194">
            <v>113400</v>
          </cell>
          <cell r="N194">
            <v>113400</v>
          </cell>
          <cell r="P194">
            <v>0</v>
          </cell>
        </row>
        <row r="195">
          <cell r="H195" t="str">
            <v>Ishika Enterprises</v>
          </cell>
          <cell r="I195" t="str">
            <v/>
          </cell>
          <cell r="J195">
            <v>0</v>
          </cell>
          <cell r="K195">
            <v>0</v>
          </cell>
          <cell r="L195">
            <v>0</v>
          </cell>
          <cell r="M195">
            <v>41150</v>
          </cell>
          <cell r="N195">
            <v>99433</v>
          </cell>
          <cell r="O195" t="str">
            <v>Cr</v>
          </cell>
          <cell r="P195">
            <v>-58283</v>
          </cell>
        </row>
        <row r="196">
          <cell r="H196" t="str">
            <v>R K Electronics</v>
          </cell>
          <cell r="I196" t="str">
            <v/>
          </cell>
          <cell r="J196">
            <v>0</v>
          </cell>
          <cell r="K196">
            <v>0</v>
          </cell>
          <cell r="L196">
            <v>0</v>
          </cell>
          <cell r="M196">
            <v>19534</v>
          </cell>
          <cell r="N196">
            <v>19534</v>
          </cell>
          <cell r="P196">
            <v>0</v>
          </cell>
        </row>
        <row r="197">
          <cell r="H197" t="str">
            <v>Iiser Thiruvananthapuram</v>
          </cell>
          <cell r="I197" t="str">
            <v/>
          </cell>
          <cell r="J197">
            <v>0</v>
          </cell>
          <cell r="K197">
            <v>0</v>
          </cell>
          <cell r="L197">
            <v>0</v>
          </cell>
          <cell r="M197">
            <v>250000</v>
          </cell>
          <cell r="N197">
            <v>245000</v>
          </cell>
          <cell r="O197" t="str">
            <v>Dr</v>
          </cell>
          <cell r="P197">
            <v>5000</v>
          </cell>
        </row>
        <row r="198">
          <cell r="H198" t="str">
            <v>Siri Sujala Gontu</v>
          </cell>
          <cell r="I198" t="str">
            <v/>
          </cell>
          <cell r="J198">
            <v>0</v>
          </cell>
          <cell r="K198">
            <v>0</v>
          </cell>
          <cell r="L198">
            <v>0</v>
          </cell>
          <cell r="M198">
            <v>500</v>
          </cell>
          <cell r="N198">
            <v>500</v>
          </cell>
          <cell r="P198">
            <v>0</v>
          </cell>
        </row>
        <row r="199">
          <cell r="H199" t="str">
            <v>Adarsh Wadal</v>
          </cell>
          <cell r="I199" t="str">
            <v/>
          </cell>
          <cell r="J199">
            <v>0</v>
          </cell>
          <cell r="K199">
            <v>0</v>
          </cell>
          <cell r="L199">
            <v>0</v>
          </cell>
          <cell r="M199">
            <v>500</v>
          </cell>
          <cell r="N199">
            <v>500</v>
          </cell>
          <cell r="P199">
            <v>0</v>
          </cell>
        </row>
        <row r="200">
          <cell r="H200" t="str">
            <v>Priti Agarwal</v>
          </cell>
          <cell r="I200" t="str">
            <v/>
          </cell>
          <cell r="J200">
            <v>0</v>
          </cell>
          <cell r="K200">
            <v>0</v>
          </cell>
          <cell r="L200">
            <v>0</v>
          </cell>
          <cell r="M200">
            <v>63000</v>
          </cell>
          <cell r="N200">
            <v>63000</v>
          </cell>
          <cell r="P200">
            <v>0</v>
          </cell>
        </row>
        <row r="201">
          <cell r="H201" t="str">
            <v>Mukul Harish Chopra</v>
          </cell>
          <cell r="I201" t="str">
            <v/>
          </cell>
          <cell r="J201">
            <v>0</v>
          </cell>
          <cell r="K201">
            <v>0</v>
          </cell>
          <cell r="L201">
            <v>0</v>
          </cell>
          <cell r="M201">
            <v>59400</v>
          </cell>
          <cell r="N201">
            <v>59400</v>
          </cell>
          <cell r="P201">
            <v>0</v>
          </cell>
        </row>
        <row r="202">
          <cell r="H202" t="str">
            <v>Neeraj Grover</v>
          </cell>
          <cell r="I202" t="str">
            <v/>
          </cell>
          <cell r="J202">
            <v>0</v>
          </cell>
          <cell r="K202">
            <v>0</v>
          </cell>
          <cell r="L202">
            <v>0</v>
          </cell>
          <cell r="M202">
            <v>3000</v>
          </cell>
          <cell r="N202">
            <v>3000</v>
          </cell>
          <cell r="P202">
            <v>0</v>
          </cell>
        </row>
        <row r="203">
          <cell r="H203" t="str">
            <v>Kushal Asawa</v>
          </cell>
          <cell r="I203" t="str">
            <v/>
          </cell>
          <cell r="J203">
            <v>0</v>
          </cell>
          <cell r="K203">
            <v>0</v>
          </cell>
          <cell r="L203">
            <v>0</v>
          </cell>
          <cell r="M203">
            <v>3000</v>
          </cell>
          <cell r="N203">
            <v>3000</v>
          </cell>
          <cell r="P203">
            <v>0</v>
          </cell>
        </row>
        <row r="204">
          <cell r="H204" t="str">
            <v>Talent Transformation</v>
          </cell>
          <cell r="I204" t="str">
            <v/>
          </cell>
          <cell r="J204">
            <v>0</v>
          </cell>
          <cell r="K204">
            <v>0</v>
          </cell>
          <cell r="L204">
            <v>0</v>
          </cell>
          <cell r="M204">
            <v>626596</v>
          </cell>
          <cell r="N204">
            <v>626596</v>
          </cell>
          <cell r="P204">
            <v>0</v>
          </cell>
        </row>
        <row r="205">
          <cell r="H205" t="str">
            <v>Akansha Tripathy</v>
          </cell>
          <cell r="I205" t="str">
            <v/>
          </cell>
          <cell r="J205">
            <v>0</v>
          </cell>
          <cell r="K205">
            <v>0</v>
          </cell>
          <cell r="L205">
            <v>0</v>
          </cell>
          <cell r="M205">
            <v>500</v>
          </cell>
          <cell r="N205">
            <v>500</v>
          </cell>
          <cell r="P205">
            <v>0</v>
          </cell>
        </row>
        <row r="206">
          <cell r="H206" t="str">
            <v>Abdul Ahaad</v>
          </cell>
          <cell r="I206" t="str">
            <v/>
          </cell>
          <cell r="J206">
            <v>0</v>
          </cell>
          <cell r="K206">
            <v>0</v>
          </cell>
          <cell r="L206">
            <v>0</v>
          </cell>
          <cell r="M206">
            <v>1000</v>
          </cell>
          <cell r="N206">
            <v>1000</v>
          </cell>
          <cell r="P206">
            <v>0</v>
          </cell>
        </row>
        <row r="207">
          <cell r="H207" t="str">
            <v>Sadhana Tewari</v>
          </cell>
          <cell r="I207" t="str">
            <v/>
          </cell>
          <cell r="J207">
            <v>0</v>
          </cell>
          <cell r="K207">
            <v>0</v>
          </cell>
          <cell r="L207">
            <v>0</v>
          </cell>
          <cell r="M207">
            <v>1512000</v>
          </cell>
          <cell r="N207">
            <v>1575000</v>
          </cell>
          <cell r="O207" t="str">
            <v>Cr</v>
          </cell>
          <cell r="P207">
            <v>-63000</v>
          </cell>
        </row>
        <row r="208">
          <cell r="H208" t="str">
            <v>Bittu Pandey</v>
          </cell>
          <cell r="I208" t="str">
            <v/>
          </cell>
          <cell r="J208">
            <v>0</v>
          </cell>
          <cell r="K208">
            <v>0</v>
          </cell>
          <cell r="L208">
            <v>0</v>
          </cell>
          <cell r="M208">
            <v>1000</v>
          </cell>
          <cell r="N208">
            <v>1000</v>
          </cell>
          <cell r="P208">
            <v>0</v>
          </cell>
        </row>
        <row r="209">
          <cell r="H209" t="str">
            <v>Saathvika Sankara Subramanian</v>
          </cell>
          <cell r="I209" t="str">
            <v/>
          </cell>
          <cell r="J209">
            <v>0</v>
          </cell>
          <cell r="K209">
            <v>0</v>
          </cell>
          <cell r="L209">
            <v>0</v>
          </cell>
          <cell r="M209">
            <v>1000</v>
          </cell>
          <cell r="N209">
            <v>1000</v>
          </cell>
          <cell r="P209">
            <v>0</v>
          </cell>
        </row>
        <row r="210">
          <cell r="H210" t="str">
            <v>K Abhishek Kumar</v>
          </cell>
          <cell r="I210" t="str">
            <v/>
          </cell>
          <cell r="J210">
            <v>0</v>
          </cell>
          <cell r="K210">
            <v>0</v>
          </cell>
          <cell r="L210">
            <v>0</v>
          </cell>
          <cell r="M210">
            <v>1000</v>
          </cell>
          <cell r="N210">
            <v>1000</v>
          </cell>
          <cell r="P210">
            <v>0</v>
          </cell>
        </row>
        <row r="211">
          <cell r="H211" t="str">
            <v>Akshat Palod</v>
          </cell>
          <cell r="I211" t="str">
            <v/>
          </cell>
          <cell r="J211">
            <v>0</v>
          </cell>
          <cell r="K211">
            <v>0</v>
          </cell>
          <cell r="L211">
            <v>0</v>
          </cell>
          <cell r="M211">
            <v>2000</v>
          </cell>
          <cell r="N211">
            <v>2000</v>
          </cell>
          <cell r="P211">
            <v>0</v>
          </cell>
        </row>
        <row r="212">
          <cell r="H212" t="str">
            <v>John Avinash Sirigiri</v>
          </cell>
          <cell r="I212" t="str">
            <v/>
          </cell>
          <cell r="J212">
            <v>0</v>
          </cell>
          <cell r="K212">
            <v>0</v>
          </cell>
          <cell r="L212">
            <v>0</v>
          </cell>
          <cell r="M212">
            <v>3000</v>
          </cell>
          <cell r="N212">
            <v>3000</v>
          </cell>
          <cell r="P212">
            <v>0</v>
          </cell>
        </row>
        <row r="213">
          <cell r="H213" t="str">
            <v>Yadav Medicose</v>
          </cell>
          <cell r="I213" t="str">
            <v/>
          </cell>
          <cell r="J213">
            <v>0</v>
          </cell>
          <cell r="K213">
            <v>0</v>
          </cell>
          <cell r="L213">
            <v>0</v>
          </cell>
          <cell r="M213">
            <v>116317</v>
          </cell>
          <cell r="N213">
            <v>139921</v>
          </cell>
          <cell r="O213" t="str">
            <v>Cr</v>
          </cell>
          <cell r="P213">
            <v>-23604</v>
          </cell>
        </row>
        <row r="214">
          <cell r="H214" t="str">
            <v>Aman Hardware &amp; Bearing Store</v>
          </cell>
          <cell r="I214" t="str">
            <v/>
          </cell>
          <cell r="J214">
            <v>0</v>
          </cell>
          <cell r="K214">
            <v>0</v>
          </cell>
          <cell r="L214">
            <v>0</v>
          </cell>
          <cell r="M214">
            <v>23046</v>
          </cell>
          <cell r="N214">
            <v>33427</v>
          </cell>
          <cell r="O214" t="str">
            <v>Cr</v>
          </cell>
          <cell r="P214">
            <v>-10381</v>
          </cell>
        </row>
        <row r="215">
          <cell r="H215" t="str">
            <v>Kpmg Assurance And Consulting Services Llp</v>
          </cell>
          <cell r="I215" t="str">
            <v/>
          </cell>
          <cell r="J215">
            <v>0</v>
          </cell>
          <cell r="K215">
            <v>0</v>
          </cell>
          <cell r="L215">
            <v>0</v>
          </cell>
          <cell r="M215">
            <v>222480</v>
          </cell>
          <cell r="N215">
            <v>1134648</v>
          </cell>
          <cell r="O215" t="str">
            <v>Cr</v>
          </cell>
          <cell r="P215">
            <v>-912168</v>
          </cell>
        </row>
        <row r="216">
          <cell r="H216" t="str">
            <v>Taxcon India Pvt Ltd</v>
          </cell>
          <cell r="I216" t="str">
            <v/>
          </cell>
          <cell r="J216">
            <v>0</v>
          </cell>
          <cell r="K216">
            <v>0</v>
          </cell>
          <cell r="L216">
            <v>0</v>
          </cell>
          <cell r="M216">
            <v>162400</v>
          </cell>
          <cell r="N216">
            <v>208800</v>
          </cell>
          <cell r="O216" t="str">
            <v>Cr</v>
          </cell>
          <cell r="P216">
            <v>-46400</v>
          </cell>
        </row>
        <row r="217">
          <cell r="H217" t="str">
            <v>Vr Add Agency</v>
          </cell>
          <cell r="I217" t="str">
            <v/>
          </cell>
          <cell r="J217">
            <v>0</v>
          </cell>
          <cell r="K217">
            <v>0</v>
          </cell>
          <cell r="L217">
            <v>0</v>
          </cell>
          <cell r="M217">
            <v>6265</v>
          </cell>
          <cell r="N217">
            <v>8153</v>
          </cell>
          <cell r="O217" t="str">
            <v>Cr</v>
          </cell>
          <cell r="P217">
            <v>-1888</v>
          </cell>
        </row>
        <row r="218">
          <cell r="H218" t="str">
            <v>Daisy Chauhan</v>
          </cell>
          <cell r="I218" t="str">
            <v/>
          </cell>
          <cell r="J218">
            <v>0</v>
          </cell>
          <cell r="K218">
            <v>0</v>
          </cell>
          <cell r="L218">
            <v>0</v>
          </cell>
          <cell r="M218">
            <v>45000</v>
          </cell>
          <cell r="N218">
            <v>45000</v>
          </cell>
          <cell r="P218">
            <v>0</v>
          </cell>
        </row>
        <row r="219">
          <cell r="H219" t="str">
            <v>Shelly Singhal</v>
          </cell>
          <cell r="I219" t="str">
            <v/>
          </cell>
          <cell r="J219">
            <v>0</v>
          </cell>
          <cell r="K219">
            <v>0</v>
          </cell>
          <cell r="L219">
            <v>0</v>
          </cell>
          <cell r="M219">
            <v>5000</v>
          </cell>
          <cell r="N219">
            <v>5000</v>
          </cell>
          <cell r="P219">
            <v>0</v>
          </cell>
        </row>
        <row r="220">
          <cell r="H220" t="str">
            <v>Denka Corporation</v>
          </cell>
          <cell r="I220" t="str">
            <v/>
          </cell>
          <cell r="J220">
            <v>0</v>
          </cell>
          <cell r="K220">
            <v>0</v>
          </cell>
          <cell r="L220">
            <v>0</v>
          </cell>
          <cell r="M220">
            <v>203009</v>
          </cell>
          <cell r="N220">
            <v>203009</v>
          </cell>
          <cell r="P220">
            <v>0</v>
          </cell>
        </row>
        <row r="221">
          <cell r="H221" t="str">
            <v>Vikhyathmedia</v>
          </cell>
          <cell r="I221" t="str">
            <v/>
          </cell>
          <cell r="J221">
            <v>0</v>
          </cell>
          <cell r="K221">
            <v>0</v>
          </cell>
          <cell r="L221">
            <v>0</v>
          </cell>
          <cell r="M221">
            <v>31360</v>
          </cell>
          <cell r="N221">
            <v>31360</v>
          </cell>
          <cell r="P221">
            <v>0</v>
          </cell>
        </row>
        <row r="222">
          <cell r="H222" t="str">
            <v>Naseem Book Binding House</v>
          </cell>
          <cell r="I222" t="str">
            <v/>
          </cell>
          <cell r="J222">
            <v>0</v>
          </cell>
          <cell r="K222">
            <v>0</v>
          </cell>
          <cell r="L222">
            <v>0</v>
          </cell>
          <cell r="M222">
            <v>29308</v>
          </cell>
          <cell r="N222">
            <v>29308</v>
          </cell>
          <cell r="P222">
            <v>0</v>
          </cell>
        </row>
        <row r="223">
          <cell r="H223" t="str">
            <v>Kalp</v>
          </cell>
          <cell r="I223" t="str">
            <v/>
          </cell>
          <cell r="J223">
            <v>0</v>
          </cell>
          <cell r="K223">
            <v>0</v>
          </cell>
          <cell r="L223">
            <v>0</v>
          </cell>
          <cell r="M223">
            <v>500</v>
          </cell>
          <cell r="N223">
            <v>500</v>
          </cell>
          <cell r="P223">
            <v>0</v>
          </cell>
        </row>
        <row r="224">
          <cell r="H224" t="str">
            <v>Anushree Gupta</v>
          </cell>
          <cell r="I224" t="str">
            <v/>
          </cell>
          <cell r="J224">
            <v>0</v>
          </cell>
          <cell r="K224">
            <v>0</v>
          </cell>
          <cell r="L224">
            <v>0</v>
          </cell>
          <cell r="M224">
            <v>1000</v>
          </cell>
          <cell r="N224">
            <v>1000</v>
          </cell>
          <cell r="P224">
            <v>0</v>
          </cell>
        </row>
        <row r="225">
          <cell r="H225" t="str">
            <v>Rahul Gaur</v>
          </cell>
          <cell r="I225" t="str">
            <v/>
          </cell>
          <cell r="J225">
            <v>0</v>
          </cell>
          <cell r="K225">
            <v>0</v>
          </cell>
          <cell r="L225">
            <v>0</v>
          </cell>
          <cell r="M225">
            <v>500</v>
          </cell>
          <cell r="N225">
            <v>500</v>
          </cell>
          <cell r="P225">
            <v>0</v>
          </cell>
        </row>
        <row r="226">
          <cell r="H226" t="str">
            <v>Chaudhary Engg Works</v>
          </cell>
          <cell r="I226" t="str">
            <v/>
          </cell>
          <cell r="J226">
            <v>0</v>
          </cell>
          <cell r="K226">
            <v>0</v>
          </cell>
          <cell r="L226">
            <v>0</v>
          </cell>
          <cell r="M226">
            <v>12390</v>
          </cell>
          <cell r="N226">
            <v>14160</v>
          </cell>
          <cell r="O226" t="str">
            <v>Cr</v>
          </cell>
          <cell r="P226">
            <v>-1770</v>
          </cell>
        </row>
        <row r="227">
          <cell r="H227" t="str">
            <v>Gunjan Sachdeva</v>
          </cell>
          <cell r="I227" t="str">
            <v/>
          </cell>
          <cell r="J227">
            <v>0</v>
          </cell>
          <cell r="K227">
            <v>0</v>
          </cell>
          <cell r="L227">
            <v>0</v>
          </cell>
          <cell r="M227">
            <v>43200</v>
          </cell>
          <cell r="N227">
            <v>43200</v>
          </cell>
          <cell r="P227">
            <v>0</v>
          </cell>
        </row>
        <row r="228">
          <cell r="H228" t="str">
            <v>Jk Water Technology</v>
          </cell>
          <cell r="I228" t="str">
            <v/>
          </cell>
          <cell r="J228">
            <v>0</v>
          </cell>
          <cell r="K228">
            <v>0</v>
          </cell>
          <cell r="L228">
            <v>0</v>
          </cell>
          <cell r="M228">
            <v>2475</v>
          </cell>
          <cell r="N228">
            <v>2475</v>
          </cell>
          <cell r="P228">
            <v>0</v>
          </cell>
        </row>
        <row r="229">
          <cell r="H229" t="str">
            <v>Myjen Ai Pvt Ltd</v>
          </cell>
          <cell r="I229" t="str">
            <v/>
          </cell>
          <cell r="J229">
            <v>0</v>
          </cell>
          <cell r="K229">
            <v>0</v>
          </cell>
          <cell r="L229">
            <v>0</v>
          </cell>
          <cell r="M229">
            <v>54371</v>
          </cell>
          <cell r="N229">
            <v>237456</v>
          </cell>
          <cell r="O229" t="str">
            <v>Cr</v>
          </cell>
          <cell r="P229">
            <v>-183085</v>
          </cell>
        </row>
        <row r="230">
          <cell r="H230" t="str">
            <v>Gaddam Vijaya Prakash</v>
          </cell>
          <cell r="I230" t="str">
            <v/>
          </cell>
          <cell r="J230">
            <v>0</v>
          </cell>
          <cell r="K230">
            <v>0</v>
          </cell>
          <cell r="L230">
            <v>0</v>
          </cell>
          <cell r="M230">
            <v>5000</v>
          </cell>
          <cell r="N230">
            <v>5000</v>
          </cell>
          <cell r="P230">
            <v>0</v>
          </cell>
        </row>
        <row r="231">
          <cell r="H231" t="str">
            <v>Dinakar Kanjilal</v>
          </cell>
          <cell r="I231" t="str">
            <v/>
          </cell>
          <cell r="J231">
            <v>0</v>
          </cell>
          <cell r="K231">
            <v>0</v>
          </cell>
          <cell r="L231">
            <v>0</v>
          </cell>
          <cell r="M231">
            <v>10000</v>
          </cell>
          <cell r="N231">
            <v>10000</v>
          </cell>
          <cell r="P231">
            <v>0</v>
          </cell>
        </row>
        <row r="232">
          <cell r="H232" t="str">
            <v>Anuradha Gandhi</v>
          </cell>
          <cell r="I232" t="str">
            <v/>
          </cell>
          <cell r="J232">
            <v>0</v>
          </cell>
          <cell r="K232">
            <v>0</v>
          </cell>
          <cell r="L232">
            <v>0</v>
          </cell>
          <cell r="M232">
            <v>24060</v>
          </cell>
          <cell r="N232">
            <v>24060</v>
          </cell>
          <cell r="P232">
            <v>0</v>
          </cell>
        </row>
        <row r="233">
          <cell r="H233" t="str">
            <v>Prabodh Malhotra</v>
          </cell>
          <cell r="I233" t="str">
            <v/>
          </cell>
          <cell r="J233">
            <v>0</v>
          </cell>
          <cell r="K233">
            <v>0</v>
          </cell>
          <cell r="L233">
            <v>0</v>
          </cell>
          <cell r="M233">
            <v>18000</v>
          </cell>
          <cell r="N233">
            <v>18000</v>
          </cell>
          <cell r="P233">
            <v>0</v>
          </cell>
        </row>
        <row r="234">
          <cell r="H234" t="str">
            <v>Bhavya Kohli</v>
          </cell>
          <cell r="I234" t="str">
            <v/>
          </cell>
          <cell r="J234">
            <v>0</v>
          </cell>
          <cell r="K234">
            <v>0</v>
          </cell>
          <cell r="L234">
            <v>0</v>
          </cell>
          <cell r="M234">
            <v>1500</v>
          </cell>
          <cell r="N234">
            <v>1500</v>
          </cell>
          <cell r="P234">
            <v>0</v>
          </cell>
        </row>
        <row r="235">
          <cell r="H235" t="str">
            <v>Nishita Namdeo</v>
          </cell>
          <cell r="I235" t="str">
            <v/>
          </cell>
          <cell r="J235">
            <v>0</v>
          </cell>
          <cell r="K235">
            <v>0</v>
          </cell>
          <cell r="L235">
            <v>0</v>
          </cell>
          <cell r="M235">
            <v>1000</v>
          </cell>
          <cell r="N235">
            <v>1000</v>
          </cell>
          <cell r="P235">
            <v>0</v>
          </cell>
        </row>
        <row r="236">
          <cell r="H236" t="str">
            <v>Veronika Sehrawatt</v>
          </cell>
          <cell r="I236" t="str">
            <v/>
          </cell>
          <cell r="J236">
            <v>0</v>
          </cell>
          <cell r="K236">
            <v>0</v>
          </cell>
          <cell r="L236">
            <v>0</v>
          </cell>
          <cell r="M236">
            <v>2200</v>
          </cell>
          <cell r="N236">
            <v>2200</v>
          </cell>
          <cell r="P236">
            <v>0</v>
          </cell>
        </row>
        <row r="237">
          <cell r="H237" t="str">
            <v>Lakshay Agarwal</v>
          </cell>
          <cell r="I237" t="str">
            <v/>
          </cell>
          <cell r="J237">
            <v>0</v>
          </cell>
          <cell r="K237">
            <v>0</v>
          </cell>
          <cell r="L237">
            <v>0</v>
          </cell>
          <cell r="M237">
            <v>10000</v>
          </cell>
          <cell r="N237">
            <v>10000</v>
          </cell>
          <cell r="P237">
            <v>0</v>
          </cell>
        </row>
        <row r="238">
          <cell r="H238" t="str">
            <v>Sukriti Sachar</v>
          </cell>
          <cell r="I238" t="str">
            <v/>
          </cell>
          <cell r="J238">
            <v>0</v>
          </cell>
          <cell r="K238">
            <v>0</v>
          </cell>
          <cell r="L238">
            <v>0</v>
          </cell>
          <cell r="M238">
            <v>18000</v>
          </cell>
          <cell r="N238">
            <v>18000</v>
          </cell>
          <cell r="P238">
            <v>0</v>
          </cell>
        </row>
        <row r="239">
          <cell r="H239" t="str">
            <v>Evelet Sequeira</v>
          </cell>
          <cell r="I239" t="str">
            <v/>
          </cell>
          <cell r="J239">
            <v>0</v>
          </cell>
          <cell r="K239">
            <v>0</v>
          </cell>
          <cell r="L239">
            <v>0</v>
          </cell>
          <cell r="M239">
            <v>13500</v>
          </cell>
          <cell r="N239">
            <v>13500</v>
          </cell>
          <cell r="P239">
            <v>0</v>
          </cell>
        </row>
        <row r="240">
          <cell r="H240" t="str">
            <v>Akshay Toshniwal</v>
          </cell>
          <cell r="I240" t="str">
            <v/>
          </cell>
          <cell r="J240">
            <v>0</v>
          </cell>
          <cell r="K240">
            <v>0</v>
          </cell>
          <cell r="L240">
            <v>0</v>
          </cell>
          <cell r="M240">
            <v>54000</v>
          </cell>
          <cell r="N240">
            <v>54000</v>
          </cell>
          <cell r="P240">
            <v>0</v>
          </cell>
        </row>
        <row r="241">
          <cell r="H241" t="str">
            <v>Amarnath Mitra</v>
          </cell>
          <cell r="I241" t="str">
            <v/>
          </cell>
          <cell r="J241">
            <v>0</v>
          </cell>
          <cell r="K241">
            <v>0</v>
          </cell>
          <cell r="L241">
            <v>0</v>
          </cell>
          <cell r="M241">
            <v>12150</v>
          </cell>
          <cell r="N241">
            <v>12150</v>
          </cell>
          <cell r="P241">
            <v>0</v>
          </cell>
        </row>
        <row r="242">
          <cell r="H242" t="str">
            <v>Aon Consulting Private Limited</v>
          </cell>
          <cell r="I242" t="str">
            <v/>
          </cell>
          <cell r="J242">
            <v>0</v>
          </cell>
          <cell r="K242">
            <v>0</v>
          </cell>
          <cell r="L242">
            <v>0</v>
          </cell>
          <cell r="M242">
            <v>268985</v>
          </cell>
          <cell r="N242">
            <v>268985</v>
          </cell>
          <cell r="P242">
            <v>0</v>
          </cell>
        </row>
        <row r="243">
          <cell r="H243" t="str">
            <v>Vishavjeet Chaudhary</v>
          </cell>
          <cell r="I243" t="str">
            <v/>
          </cell>
          <cell r="J243">
            <v>0</v>
          </cell>
          <cell r="K243">
            <v>0</v>
          </cell>
          <cell r="L243">
            <v>0</v>
          </cell>
          <cell r="M243">
            <v>86400</v>
          </cell>
          <cell r="N243">
            <v>86400</v>
          </cell>
          <cell r="P243">
            <v>0</v>
          </cell>
        </row>
        <row r="244">
          <cell r="H244" t="str">
            <v>Digigrad Pvt Ltd</v>
          </cell>
          <cell r="I244" t="str">
            <v/>
          </cell>
          <cell r="J244">
            <v>0</v>
          </cell>
          <cell r="K244">
            <v>0</v>
          </cell>
          <cell r="L244">
            <v>0</v>
          </cell>
          <cell r="M244">
            <v>399600</v>
          </cell>
          <cell r="N244">
            <v>399600</v>
          </cell>
          <cell r="P244">
            <v>0</v>
          </cell>
        </row>
        <row r="245">
          <cell r="H245" t="str">
            <v>Sanjot Pethe</v>
          </cell>
          <cell r="I245" t="str">
            <v/>
          </cell>
          <cell r="J245">
            <v>0</v>
          </cell>
          <cell r="K245">
            <v>0</v>
          </cell>
          <cell r="L245">
            <v>0</v>
          </cell>
          <cell r="M245">
            <v>16200</v>
          </cell>
          <cell r="N245">
            <v>16200</v>
          </cell>
          <cell r="P245">
            <v>0</v>
          </cell>
        </row>
        <row r="246">
          <cell r="H246" t="str">
            <v>Mridul Goyal</v>
          </cell>
          <cell r="I246" t="str">
            <v/>
          </cell>
          <cell r="J246">
            <v>0</v>
          </cell>
          <cell r="K246">
            <v>0</v>
          </cell>
          <cell r="L246">
            <v>0</v>
          </cell>
          <cell r="M246">
            <v>200</v>
          </cell>
          <cell r="N246">
            <v>200</v>
          </cell>
          <cell r="P246">
            <v>0</v>
          </cell>
        </row>
        <row r="247">
          <cell r="H247" t="str">
            <v>Ekansh Sharma</v>
          </cell>
          <cell r="I247" t="str">
            <v/>
          </cell>
          <cell r="J247">
            <v>0</v>
          </cell>
          <cell r="K247">
            <v>0</v>
          </cell>
          <cell r="L247">
            <v>0</v>
          </cell>
          <cell r="M247">
            <v>300</v>
          </cell>
          <cell r="N247">
            <v>300</v>
          </cell>
          <cell r="P247">
            <v>0</v>
          </cell>
        </row>
        <row r="248">
          <cell r="H248" t="str">
            <v>Zeeshan Arif</v>
          </cell>
          <cell r="I248" t="str">
            <v/>
          </cell>
          <cell r="J248">
            <v>0</v>
          </cell>
          <cell r="K248">
            <v>0</v>
          </cell>
          <cell r="L248">
            <v>0</v>
          </cell>
          <cell r="M248">
            <v>1500</v>
          </cell>
          <cell r="N248">
            <v>1500</v>
          </cell>
          <cell r="P248">
            <v>0</v>
          </cell>
        </row>
        <row r="249">
          <cell r="H249" t="str">
            <v>Zvc India Pvt Ltd (zoom)</v>
          </cell>
          <cell r="I249" t="str">
            <v/>
          </cell>
          <cell r="J249">
            <v>0</v>
          </cell>
          <cell r="K249">
            <v>0</v>
          </cell>
          <cell r="L249">
            <v>0</v>
          </cell>
          <cell r="M249">
            <v>15576</v>
          </cell>
          <cell r="N249">
            <v>15576</v>
          </cell>
          <cell r="P249">
            <v>0</v>
          </cell>
        </row>
        <row r="250">
          <cell r="H250" t="str">
            <v>N G Interior And Traders</v>
          </cell>
          <cell r="I250" t="str">
            <v/>
          </cell>
          <cell r="J250">
            <v>0</v>
          </cell>
          <cell r="K250">
            <v>0</v>
          </cell>
          <cell r="L250">
            <v>0</v>
          </cell>
          <cell r="M250">
            <v>58266</v>
          </cell>
          <cell r="N250">
            <v>58266</v>
          </cell>
          <cell r="P250">
            <v>0</v>
          </cell>
        </row>
        <row r="251">
          <cell r="H251" t="str">
            <v>Patola Anudeep Reddy</v>
          </cell>
          <cell r="I251" t="str">
            <v/>
          </cell>
          <cell r="J251">
            <v>0</v>
          </cell>
          <cell r="K251">
            <v>0</v>
          </cell>
          <cell r="L251">
            <v>0</v>
          </cell>
          <cell r="M251">
            <v>300</v>
          </cell>
          <cell r="N251">
            <v>300</v>
          </cell>
          <cell r="P251">
            <v>0</v>
          </cell>
        </row>
        <row r="252">
          <cell r="H252" t="str">
            <v>Bhaskarvivek Agarwal</v>
          </cell>
          <cell r="I252" t="str">
            <v/>
          </cell>
          <cell r="J252">
            <v>0</v>
          </cell>
          <cell r="K252">
            <v>0</v>
          </cell>
          <cell r="L252">
            <v>0</v>
          </cell>
          <cell r="M252">
            <v>300</v>
          </cell>
          <cell r="N252">
            <v>300</v>
          </cell>
          <cell r="P252">
            <v>0</v>
          </cell>
        </row>
        <row r="253">
          <cell r="H253" t="str">
            <v>Tanishq Bhatt</v>
          </cell>
          <cell r="I253" t="str">
            <v/>
          </cell>
          <cell r="J253">
            <v>0</v>
          </cell>
          <cell r="K253">
            <v>0</v>
          </cell>
          <cell r="L253">
            <v>0</v>
          </cell>
          <cell r="M253">
            <v>1500</v>
          </cell>
          <cell r="N253">
            <v>1500</v>
          </cell>
          <cell r="P253">
            <v>0</v>
          </cell>
        </row>
        <row r="254">
          <cell r="H254" t="str">
            <v>Anmol Jhamb</v>
          </cell>
          <cell r="I254" t="str">
            <v/>
          </cell>
          <cell r="J254">
            <v>0</v>
          </cell>
          <cell r="K254">
            <v>0</v>
          </cell>
          <cell r="L254">
            <v>0</v>
          </cell>
          <cell r="M254">
            <v>1000</v>
          </cell>
          <cell r="N254">
            <v>1000</v>
          </cell>
          <cell r="P254">
            <v>0</v>
          </cell>
        </row>
        <row r="255">
          <cell r="H255" t="str">
            <v>Navneet Kaur</v>
          </cell>
          <cell r="I255" t="str">
            <v/>
          </cell>
          <cell r="J255">
            <v>0</v>
          </cell>
          <cell r="K255">
            <v>0</v>
          </cell>
          <cell r="L255">
            <v>0</v>
          </cell>
          <cell r="M255">
            <v>7723</v>
          </cell>
          <cell r="N255">
            <v>9457</v>
          </cell>
          <cell r="O255" t="str">
            <v>Cr</v>
          </cell>
          <cell r="P255">
            <v>-1734</v>
          </cell>
        </row>
        <row r="256">
          <cell r="H256" t="str">
            <v>Muskan Hotel &amp; Catters</v>
          </cell>
          <cell r="I256" t="str">
            <v/>
          </cell>
          <cell r="J256">
            <v>0</v>
          </cell>
          <cell r="K256">
            <v>0</v>
          </cell>
          <cell r="L256">
            <v>0</v>
          </cell>
          <cell r="M256">
            <v>47220</v>
          </cell>
          <cell r="N256">
            <v>47220</v>
          </cell>
          <cell r="P256">
            <v>0</v>
          </cell>
        </row>
        <row r="257">
          <cell r="H257" t="str">
            <v>Hennell Divine Collections Pvt Ltd</v>
          </cell>
          <cell r="I257" t="str">
            <v/>
          </cell>
          <cell r="J257">
            <v>0</v>
          </cell>
          <cell r="K257">
            <v>0</v>
          </cell>
          <cell r="L257">
            <v>0</v>
          </cell>
          <cell r="M257">
            <v>12800</v>
          </cell>
          <cell r="N257">
            <v>12800</v>
          </cell>
          <cell r="P257">
            <v>0</v>
          </cell>
        </row>
        <row r="258">
          <cell r="H258" t="str">
            <v>Diksha Academy Llp</v>
          </cell>
          <cell r="I258" t="str">
            <v/>
          </cell>
          <cell r="J258">
            <v>0</v>
          </cell>
          <cell r="K258">
            <v>0</v>
          </cell>
          <cell r="L258">
            <v>0</v>
          </cell>
          <cell r="M258">
            <v>720000</v>
          </cell>
          <cell r="N258">
            <v>810000</v>
          </cell>
          <cell r="O258" t="str">
            <v>Cr</v>
          </cell>
          <cell r="P258">
            <v>-90000</v>
          </cell>
        </row>
        <row r="259">
          <cell r="H259" t="str">
            <v>Kotni Yanisha</v>
          </cell>
          <cell r="I259" t="str">
            <v/>
          </cell>
          <cell r="J259">
            <v>0</v>
          </cell>
          <cell r="K259">
            <v>0</v>
          </cell>
          <cell r="L259">
            <v>0</v>
          </cell>
          <cell r="M259">
            <v>250</v>
          </cell>
          <cell r="N259">
            <v>250</v>
          </cell>
          <cell r="P259">
            <v>0</v>
          </cell>
        </row>
        <row r="260">
          <cell r="H260" t="str">
            <v>Zell Education Pvt Ltd</v>
          </cell>
          <cell r="I260" t="str">
            <v/>
          </cell>
          <cell r="J260">
            <v>0</v>
          </cell>
          <cell r="K260">
            <v>0</v>
          </cell>
          <cell r="L260">
            <v>0</v>
          </cell>
          <cell r="M260">
            <v>288684</v>
          </cell>
          <cell r="N260">
            <v>604098</v>
          </cell>
          <cell r="O260" t="str">
            <v>Cr</v>
          </cell>
          <cell r="P260">
            <v>-315414</v>
          </cell>
        </row>
        <row r="261">
          <cell r="H261" t="str">
            <v>Abhay Pratap Raghuvanshi</v>
          </cell>
          <cell r="I261" t="str">
            <v/>
          </cell>
          <cell r="J261">
            <v>0</v>
          </cell>
          <cell r="K261">
            <v>0</v>
          </cell>
          <cell r="L261">
            <v>0</v>
          </cell>
          <cell r="M261">
            <v>62100</v>
          </cell>
          <cell r="N261">
            <v>62100</v>
          </cell>
          <cell r="P261">
            <v>0</v>
          </cell>
        </row>
        <row r="262">
          <cell r="H262" t="str">
            <v>Bishal Neogi</v>
          </cell>
          <cell r="I262" t="str">
            <v/>
          </cell>
          <cell r="J262">
            <v>0</v>
          </cell>
          <cell r="K262">
            <v>0</v>
          </cell>
          <cell r="L262">
            <v>0</v>
          </cell>
          <cell r="M262">
            <v>50625</v>
          </cell>
          <cell r="N262">
            <v>50625</v>
          </cell>
          <cell r="P262">
            <v>0</v>
          </cell>
        </row>
        <row r="263">
          <cell r="H263" t="str">
            <v>Rahul Saraf</v>
          </cell>
          <cell r="I263" t="str">
            <v/>
          </cell>
          <cell r="J263">
            <v>0</v>
          </cell>
          <cell r="K263">
            <v>0</v>
          </cell>
          <cell r="L263">
            <v>0</v>
          </cell>
          <cell r="M263">
            <v>1100</v>
          </cell>
          <cell r="N263">
            <v>1100</v>
          </cell>
          <cell r="P263">
            <v>0</v>
          </cell>
        </row>
        <row r="264">
          <cell r="H264" t="str">
            <v>Muskan Yadav</v>
          </cell>
          <cell r="I264" t="str">
            <v/>
          </cell>
          <cell r="J264">
            <v>0</v>
          </cell>
          <cell r="K264">
            <v>0</v>
          </cell>
          <cell r="L264">
            <v>0</v>
          </cell>
          <cell r="M264">
            <v>2100</v>
          </cell>
          <cell r="N264">
            <v>2100</v>
          </cell>
          <cell r="P264">
            <v>0</v>
          </cell>
        </row>
        <row r="265">
          <cell r="H265" t="str">
            <v>Shiv Hari Global</v>
          </cell>
          <cell r="I265" t="str">
            <v/>
          </cell>
          <cell r="J265">
            <v>0</v>
          </cell>
          <cell r="K265">
            <v>0</v>
          </cell>
          <cell r="L265">
            <v>0</v>
          </cell>
          <cell r="M265">
            <v>70000</v>
          </cell>
          <cell r="N265">
            <v>70000</v>
          </cell>
          <cell r="P265">
            <v>0</v>
          </cell>
        </row>
        <row r="266">
          <cell r="H266" t="str">
            <v>Js Enterprises</v>
          </cell>
          <cell r="I266" t="str">
            <v/>
          </cell>
          <cell r="J266">
            <v>0</v>
          </cell>
          <cell r="K266">
            <v>0</v>
          </cell>
          <cell r="L266">
            <v>0</v>
          </cell>
          <cell r="M266">
            <v>71943</v>
          </cell>
          <cell r="N266">
            <v>81676</v>
          </cell>
          <cell r="O266" t="str">
            <v>Cr</v>
          </cell>
          <cell r="P266">
            <v>-9733</v>
          </cell>
        </row>
        <row r="267">
          <cell r="H267" t="str">
            <v>Swastik Traders</v>
          </cell>
          <cell r="I267" t="str">
            <v/>
          </cell>
          <cell r="J267">
            <v>0</v>
          </cell>
          <cell r="K267">
            <v>0</v>
          </cell>
          <cell r="L267">
            <v>0</v>
          </cell>
          <cell r="M267">
            <v>59423</v>
          </cell>
          <cell r="N267">
            <v>59423</v>
          </cell>
          <cell r="P267">
            <v>0</v>
          </cell>
        </row>
        <row r="268">
          <cell r="H268" t="str">
            <v>Tata Teleservices Ltd</v>
          </cell>
          <cell r="I268" t="str">
            <v/>
          </cell>
          <cell r="J268">
            <v>0</v>
          </cell>
          <cell r="K268">
            <v>0</v>
          </cell>
          <cell r="L268">
            <v>0</v>
          </cell>
          <cell r="M268">
            <v>370884</v>
          </cell>
          <cell r="N268">
            <v>307018</v>
          </cell>
          <cell r="O268" t="str">
            <v>Dr</v>
          </cell>
          <cell r="P268">
            <v>63866</v>
          </cell>
        </row>
        <row r="269">
          <cell r="H269" t="str">
            <v>Maroof Raza Associates Private Limited</v>
          </cell>
          <cell r="I269" t="str">
            <v/>
          </cell>
          <cell r="J269">
            <v>0</v>
          </cell>
          <cell r="K269">
            <v>0</v>
          </cell>
          <cell r="L269">
            <v>0</v>
          </cell>
          <cell r="M269">
            <v>18000</v>
          </cell>
          <cell r="N269">
            <v>18000</v>
          </cell>
          <cell r="P269">
            <v>0</v>
          </cell>
        </row>
        <row r="270">
          <cell r="H270" t="str">
            <v>Jai Timber &amp; Plywood Co.</v>
          </cell>
          <cell r="I270" t="str">
            <v/>
          </cell>
          <cell r="J270">
            <v>0</v>
          </cell>
          <cell r="K270">
            <v>0</v>
          </cell>
          <cell r="L270">
            <v>0</v>
          </cell>
          <cell r="M270">
            <v>54805</v>
          </cell>
          <cell r="N270">
            <v>54805</v>
          </cell>
          <cell r="P270">
            <v>0</v>
          </cell>
        </row>
        <row r="271">
          <cell r="H271" t="str">
            <v>Prakul Kukreti</v>
          </cell>
          <cell r="I271" t="str">
            <v/>
          </cell>
          <cell r="J271">
            <v>0</v>
          </cell>
          <cell r="K271">
            <v>0</v>
          </cell>
          <cell r="L271">
            <v>0</v>
          </cell>
          <cell r="M271">
            <v>500</v>
          </cell>
          <cell r="N271">
            <v>500</v>
          </cell>
          <cell r="P271">
            <v>0</v>
          </cell>
        </row>
        <row r="272">
          <cell r="H272" t="str">
            <v>Gaurav Sood</v>
          </cell>
          <cell r="I272" t="str">
            <v/>
          </cell>
          <cell r="J272">
            <v>0</v>
          </cell>
          <cell r="K272">
            <v>0</v>
          </cell>
          <cell r="L272">
            <v>0</v>
          </cell>
          <cell r="M272">
            <v>68625</v>
          </cell>
          <cell r="N272">
            <v>68625</v>
          </cell>
          <cell r="P272">
            <v>0</v>
          </cell>
        </row>
        <row r="273">
          <cell r="H273" t="str">
            <v>Radhika Narayanan</v>
          </cell>
          <cell r="I273" t="str">
            <v/>
          </cell>
          <cell r="J273">
            <v>0</v>
          </cell>
          <cell r="K273">
            <v>0</v>
          </cell>
          <cell r="L273">
            <v>0</v>
          </cell>
          <cell r="M273">
            <v>135000</v>
          </cell>
          <cell r="N273">
            <v>135000</v>
          </cell>
          <cell r="P273">
            <v>0</v>
          </cell>
        </row>
        <row r="274">
          <cell r="H274" t="str">
            <v>Wall Street School Pvt. Ltd.</v>
          </cell>
          <cell r="I274" t="str">
            <v/>
          </cell>
          <cell r="J274">
            <v>0</v>
          </cell>
          <cell r="K274">
            <v>0</v>
          </cell>
          <cell r="L274">
            <v>0</v>
          </cell>
          <cell r="M274">
            <v>138240</v>
          </cell>
          <cell r="N274">
            <v>138240</v>
          </cell>
          <cell r="P274">
            <v>0</v>
          </cell>
        </row>
        <row r="275">
          <cell r="H275" t="str">
            <v>Devendra Pratap</v>
          </cell>
          <cell r="I275" t="str">
            <v/>
          </cell>
          <cell r="J275">
            <v>0</v>
          </cell>
          <cell r="K275">
            <v>0</v>
          </cell>
          <cell r="L275">
            <v>0</v>
          </cell>
          <cell r="M275">
            <v>500</v>
          </cell>
          <cell r="N275">
            <v>500</v>
          </cell>
          <cell r="P275">
            <v>0</v>
          </cell>
        </row>
        <row r="276">
          <cell r="H276" t="str">
            <v>Mihika Mukherjee</v>
          </cell>
          <cell r="I276" t="str">
            <v/>
          </cell>
          <cell r="J276">
            <v>0</v>
          </cell>
          <cell r="K276">
            <v>0</v>
          </cell>
          <cell r="L276">
            <v>0</v>
          </cell>
          <cell r="M276">
            <v>300</v>
          </cell>
          <cell r="N276">
            <v>300</v>
          </cell>
          <cell r="P276">
            <v>0</v>
          </cell>
        </row>
        <row r="277">
          <cell r="H277" t="str">
            <v>Ishaan Pandey</v>
          </cell>
          <cell r="I277" t="str">
            <v/>
          </cell>
          <cell r="J277">
            <v>0</v>
          </cell>
          <cell r="K277">
            <v>0</v>
          </cell>
          <cell r="L277">
            <v>0</v>
          </cell>
          <cell r="M277">
            <v>1000</v>
          </cell>
          <cell r="N277">
            <v>1000</v>
          </cell>
          <cell r="P277">
            <v>0</v>
          </cell>
        </row>
        <row r="278">
          <cell r="H278" t="str">
            <v>Mansi Singh</v>
          </cell>
          <cell r="I278" t="str">
            <v/>
          </cell>
          <cell r="J278">
            <v>0</v>
          </cell>
          <cell r="K278">
            <v>0</v>
          </cell>
          <cell r="L278">
            <v>0</v>
          </cell>
          <cell r="M278">
            <v>1900</v>
          </cell>
          <cell r="N278">
            <v>1900</v>
          </cell>
          <cell r="P278">
            <v>0</v>
          </cell>
        </row>
        <row r="279">
          <cell r="H279" t="str">
            <v>Crestra Communication (p) Ltd.</v>
          </cell>
          <cell r="I279" t="str">
            <v/>
          </cell>
          <cell r="J279">
            <v>0</v>
          </cell>
          <cell r="K279">
            <v>0</v>
          </cell>
          <cell r="L279">
            <v>0</v>
          </cell>
          <cell r="M279">
            <v>143492</v>
          </cell>
          <cell r="N279">
            <v>143492</v>
          </cell>
          <cell r="P279">
            <v>0</v>
          </cell>
        </row>
        <row r="280">
          <cell r="H280" t="str">
            <v>Neha Bharatie</v>
          </cell>
          <cell r="I280" t="str">
            <v/>
          </cell>
          <cell r="J280">
            <v>0</v>
          </cell>
          <cell r="K280">
            <v>0</v>
          </cell>
          <cell r="L280">
            <v>0</v>
          </cell>
          <cell r="M280">
            <v>79200</v>
          </cell>
          <cell r="N280">
            <v>79200</v>
          </cell>
          <cell r="P280">
            <v>0</v>
          </cell>
        </row>
        <row r="281">
          <cell r="H281" t="str">
            <v>Pragati Sureka</v>
          </cell>
          <cell r="I281" t="str">
            <v/>
          </cell>
          <cell r="J281">
            <v>0</v>
          </cell>
          <cell r="K281">
            <v>0</v>
          </cell>
          <cell r="L281">
            <v>0</v>
          </cell>
          <cell r="M281">
            <v>13500</v>
          </cell>
          <cell r="N281">
            <v>13500</v>
          </cell>
          <cell r="P281">
            <v>0</v>
          </cell>
        </row>
        <row r="282">
          <cell r="H282" t="str">
            <v>Yearbook Canvas Pvt. Ltd.</v>
          </cell>
          <cell r="I282" t="str">
            <v/>
          </cell>
          <cell r="J282">
            <v>0</v>
          </cell>
          <cell r="K282">
            <v>0</v>
          </cell>
          <cell r="L282">
            <v>0</v>
          </cell>
          <cell r="M282">
            <v>3150</v>
          </cell>
          <cell r="N282">
            <v>3150</v>
          </cell>
          <cell r="P282">
            <v>0</v>
          </cell>
        </row>
        <row r="283">
          <cell r="H283" t="str">
            <v>Pallavi Pandey</v>
          </cell>
          <cell r="I283" t="str">
            <v/>
          </cell>
          <cell r="J283">
            <v>0</v>
          </cell>
          <cell r="K283">
            <v>0</v>
          </cell>
          <cell r="L283">
            <v>0</v>
          </cell>
          <cell r="M283">
            <v>500</v>
          </cell>
          <cell r="N283">
            <v>500</v>
          </cell>
          <cell r="P283">
            <v>0</v>
          </cell>
        </row>
        <row r="284">
          <cell r="H284" t="str">
            <v>Kunal Malhotra</v>
          </cell>
          <cell r="I284" t="str">
            <v/>
          </cell>
          <cell r="J284">
            <v>0</v>
          </cell>
          <cell r="K284">
            <v>0</v>
          </cell>
          <cell r="L284">
            <v>0</v>
          </cell>
          <cell r="M284">
            <v>1000</v>
          </cell>
          <cell r="N284">
            <v>1000</v>
          </cell>
          <cell r="P284">
            <v>0</v>
          </cell>
        </row>
        <row r="285">
          <cell r="H285" t="str">
            <v>Mrinal Bhatt</v>
          </cell>
          <cell r="I285" t="str">
            <v/>
          </cell>
          <cell r="J285">
            <v>0</v>
          </cell>
          <cell r="K285">
            <v>0</v>
          </cell>
          <cell r="L285">
            <v>0</v>
          </cell>
          <cell r="M285">
            <v>1500</v>
          </cell>
          <cell r="N285">
            <v>1500</v>
          </cell>
          <cell r="P285">
            <v>0</v>
          </cell>
        </row>
        <row r="286">
          <cell r="H286" t="str">
            <v>Zainab</v>
          </cell>
          <cell r="I286" t="str">
            <v/>
          </cell>
          <cell r="J286">
            <v>0</v>
          </cell>
          <cell r="K286">
            <v>0</v>
          </cell>
          <cell r="L286">
            <v>0</v>
          </cell>
          <cell r="M286">
            <v>1600</v>
          </cell>
          <cell r="N286">
            <v>1600</v>
          </cell>
          <cell r="P286">
            <v>0</v>
          </cell>
        </row>
        <row r="287">
          <cell r="H287" t="str">
            <v>Abhishek Chaudhary</v>
          </cell>
          <cell r="I287" t="str">
            <v/>
          </cell>
          <cell r="J287">
            <v>0</v>
          </cell>
          <cell r="K287">
            <v>0</v>
          </cell>
          <cell r="L287">
            <v>0</v>
          </cell>
          <cell r="M287">
            <v>75</v>
          </cell>
          <cell r="N287">
            <v>200</v>
          </cell>
          <cell r="O287" t="str">
            <v>Cr</v>
          </cell>
          <cell r="P287">
            <v>-125</v>
          </cell>
        </row>
        <row r="288">
          <cell r="H288" t="str">
            <v>Shubhangi Mehta</v>
          </cell>
          <cell r="I288" t="str">
            <v/>
          </cell>
          <cell r="J288">
            <v>0</v>
          </cell>
          <cell r="K288">
            <v>0</v>
          </cell>
          <cell r="L288">
            <v>0</v>
          </cell>
          <cell r="M288">
            <v>50</v>
          </cell>
          <cell r="N288">
            <v>50</v>
          </cell>
          <cell r="P288">
            <v>0</v>
          </cell>
        </row>
        <row r="289">
          <cell r="H289" t="str">
            <v>Vishnu Tunuguntla</v>
          </cell>
          <cell r="I289" t="str">
            <v/>
          </cell>
          <cell r="J289">
            <v>0</v>
          </cell>
          <cell r="K289">
            <v>0</v>
          </cell>
          <cell r="L289">
            <v>0</v>
          </cell>
          <cell r="M289">
            <v>15000</v>
          </cell>
          <cell r="N289">
            <v>15000</v>
          </cell>
          <cell r="P289">
            <v>0</v>
          </cell>
        </row>
        <row r="290">
          <cell r="H290" t="str">
            <v>M.s. Santhanam</v>
          </cell>
          <cell r="I290" t="str">
            <v/>
          </cell>
          <cell r="J290">
            <v>0</v>
          </cell>
          <cell r="K290">
            <v>0</v>
          </cell>
          <cell r="L290">
            <v>0</v>
          </cell>
          <cell r="M290">
            <v>5000</v>
          </cell>
          <cell r="N290">
            <v>5000</v>
          </cell>
          <cell r="P290">
            <v>0</v>
          </cell>
        </row>
        <row r="291">
          <cell r="H291" t="str">
            <v>Shilpi Bhattacharya</v>
          </cell>
          <cell r="I291" t="str">
            <v/>
          </cell>
          <cell r="J291">
            <v>0</v>
          </cell>
          <cell r="K291">
            <v>0</v>
          </cell>
          <cell r="L291">
            <v>0</v>
          </cell>
          <cell r="M291">
            <v>5000</v>
          </cell>
          <cell r="N291">
            <v>5000</v>
          </cell>
          <cell r="P291">
            <v>0</v>
          </cell>
        </row>
        <row r="292">
          <cell r="H292" t="str">
            <v>Center For Monitoring Indian Economy Pvt Ltd</v>
          </cell>
          <cell r="I292" t="str">
            <v/>
          </cell>
          <cell r="J292">
            <v>0</v>
          </cell>
          <cell r="K292">
            <v>0</v>
          </cell>
          <cell r="L292">
            <v>0</v>
          </cell>
          <cell r="M292">
            <v>454630</v>
          </cell>
          <cell r="N292">
            <v>454630</v>
          </cell>
          <cell r="P292">
            <v>0</v>
          </cell>
        </row>
        <row r="293">
          <cell r="H293" t="str">
            <v>Rajat Agrawal</v>
          </cell>
          <cell r="I293" t="str">
            <v/>
          </cell>
          <cell r="J293">
            <v>0</v>
          </cell>
          <cell r="K293">
            <v>0</v>
          </cell>
          <cell r="L293">
            <v>0</v>
          </cell>
          <cell r="M293">
            <v>10000</v>
          </cell>
          <cell r="N293">
            <v>10000</v>
          </cell>
          <cell r="P293">
            <v>0</v>
          </cell>
        </row>
        <row r="294">
          <cell r="H294" t="str">
            <v>R.r. Learning Resources Pvt. Ltd.</v>
          </cell>
          <cell r="I294" t="str">
            <v/>
          </cell>
          <cell r="J294">
            <v>0</v>
          </cell>
          <cell r="K294">
            <v>0</v>
          </cell>
          <cell r="L294">
            <v>0</v>
          </cell>
          <cell r="M294">
            <v>113400</v>
          </cell>
          <cell r="N294">
            <v>329400</v>
          </cell>
          <cell r="O294" t="str">
            <v>Cr</v>
          </cell>
          <cell r="P294">
            <v>-216000</v>
          </cell>
        </row>
        <row r="295">
          <cell r="H295" t="str">
            <v>Sushila</v>
          </cell>
          <cell r="I295" t="str">
            <v/>
          </cell>
          <cell r="J295">
            <v>0</v>
          </cell>
          <cell r="K295">
            <v>0</v>
          </cell>
          <cell r="L295">
            <v>0</v>
          </cell>
          <cell r="M295">
            <v>2000</v>
          </cell>
          <cell r="N295">
            <v>2000</v>
          </cell>
          <cell r="P295">
            <v>0</v>
          </cell>
        </row>
        <row r="296">
          <cell r="H296" t="str">
            <v>Satya Pramod Jammy</v>
          </cell>
          <cell r="I296" t="str">
            <v/>
          </cell>
          <cell r="J296">
            <v>0</v>
          </cell>
          <cell r="K296">
            <v>0</v>
          </cell>
          <cell r="L296">
            <v>0</v>
          </cell>
          <cell r="M296">
            <v>2000</v>
          </cell>
          <cell r="N296">
            <v>2000</v>
          </cell>
          <cell r="P296">
            <v>0</v>
          </cell>
        </row>
        <row r="297">
          <cell r="H297" t="str">
            <v>Paras Ram</v>
          </cell>
          <cell r="I297" t="str">
            <v/>
          </cell>
          <cell r="J297">
            <v>0</v>
          </cell>
          <cell r="K297">
            <v>0</v>
          </cell>
          <cell r="L297">
            <v>0</v>
          </cell>
          <cell r="M297">
            <v>4000</v>
          </cell>
          <cell r="N297">
            <v>4000</v>
          </cell>
          <cell r="P297">
            <v>0</v>
          </cell>
        </row>
        <row r="298">
          <cell r="H298" t="str">
            <v>Neeraj Kumar</v>
          </cell>
          <cell r="I298" t="str">
            <v/>
          </cell>
          <cell r="J298">
            <v>0</v>
          </cell>
          <cell r="K298">
            <v>0</v>
          </cell>
          <cell r="L298">
            <v>0</v>
          </cell>
          <cell r="M298">
            <v>4000</v>
          </cell>
          <cell r="N298">
            <v>4000</v>
          </cell>
          <cell r="P298">
            <v>0</v>
          </cell>
        </row>
        <row r="299">
          <cell r="H299" t="str">
            <v>Kuldip Singh Sangwan</v>
          </cell>
          <cell r="I299" t="str">
            <v/>
          </cell>
          <cell r="J299">
            <v>0</v>
          </cell>
          <cell r="K299">
            <v>0</v>
          </cell>
          <cell r="L299">
            <v>0</v>
          </cell>
          <cell r="M299">
            <v>2000</v>
          </cell>
          <cell r="N299">
            <v>2000</v>
          </cell>
          <cell r="P299">
            <v>0</v>
          </cell>
        </row>
        <row r="300">
          <cell r="H300" t="str">
            <v>Jindagi Kumari</v>
          </cell>
          <cell r="I300" t="str">
            <v/>
          </cell>
          <cell r="J300">
            <v>0</v>
          </cell>
          <cell r="K300">
            <v>0</v>
          </cell>
          <cell r="L300">
            <v>0</v>
          </cell>
          <cell r="M300">
            <v>4000</v>
          </cell>
          <cell r="N300">
            <v>4000</v>
          </cell>
          <cell r="P300">
            <v>0</v>
          </cell>
        </row>
        <row r="301">
          <cell r="H301" t="str">
            <v>Aparna Chandra</v>
          </cell>
          <cell r="I301" t="str">
            <v/>
          </cell>
          <cell r="J301">
            <v>0</v>
          </cell>
          <cell r="K301">
            <v>0</v>
          </cell>
          <cell r="L301">
            <v>0</v>
          </cell>
          <cell r="M301">
            <v>2000</v>
          </cell>
          <cell r="N301">
            <v>2000</v>
          </cell>
          <cell r="P301">
            <v>0</v>
          </cell>
        </row>
        <row r="302">
          <cell r="H302" t="str">
            <v>Abu Nasar</v>
          </cell>
          <cell r="I302" t="str">
            <v/>
          </cell>
          <cell r="J302">
            <v>0</v>
          </cell>
          <cell r="K302">
            <v>0</v>
          </cell>
          <cell r="L302">
            <v>0</v>
          </cell>
          <cell r="M302">
            <v>5000</v>
          </cell>
          <cell r="N302">
            <v>5000</v>
          </cell>
          <cell r="P302">
            <v>0</v>
          </cell>
        </row>
        <row r="303">
          <cell r="H303" t="str">
            <v>Satyendra Kumar</v>
          </cell>
          <cell r="I303" t="str">
            <v/>
          </cell>
          <cell r="J303">
            <v>0</v>
          </cell>
          <cell r="K303">
            <v>0</v>
          </cell>
          <cell r="L303">
            <v>0</v>
          </cell>
          <cell r="M303">
            <v>5000</v>
          </cell>
          <cell r="N303">
            <v>5000</v>
          </cell>
          <cell r="P303">
            <v>0</v>
          </cell>
        </row>
        <row r="304">
          <cell r="H304" t="str">
            <v>Vinod Janardhanan</v>
          </cell>
          <cell r="I304" t="str">
            <v/>
          </cell>
          <cell r="J304">
            <v>0</v>
          </cell>
          <cell r="K304">
            <v>0</v>
          </cell>
          <cell r="L304">
            <v>0</v>
          </cell>
          <cell r="M304">
            <v>15000</v>
          </cell>
          <cell r="N304">
            <v>15000</v>
          </cell>
          <cell r="P304">
            <v>0</v>
          </cell>
        </row>
        <row r="305">
          <cell r="H305" t="str">
            <v>Ranjan De</v>
          </cell>
          <cell r="I305" t="str">
            <v/>
          </cell>
          <cell r="J305">
            <v>0</v>
          </cell>
          <cell r="K305">
            <v>0</v>
          </cell>
          <cell r="L305">
            <v>0</v>
          </cell>
          <cell r="M305">
            <v>13500</v>
          </cell>
          <cell r="N305">
            <v>13500</v>
          </cell>
          <cell r="P305">
            <v>0</v>
          </cell>
        </row>
        <row r="306">
          <cell r="H306" t="str">
            <v>Shri Ji Technologies</v>
          </cell>
          <cell r="I306" t="str">
            <v/>
          </cell>
          <cell r="J306">
            <v>0</v>
          </cell>
          <cell r="K306">
            <v>0</v>
          </cell>
          <cell r="L306">
            <v>0</v>
          </cell>
          <cell r="M306">
            <v>442062</v>
          </cell>
          <cell r="N306">
            <v>653004</v>
          </cell>
          <cell r="O306" t="str">
            <v>Cr</v>
          </cell>
          <cell r="P306">
            <v>-210942</v>
          </cell>
        </row>
        <row r="307">
          <cell r="H307" t="str">
            <v>Omar Suchil Pathare</v>
          </cell>
          <cell r="I307" t="str">
            <v/>
          </cell>
          <cell r="J307">
            <v>0</v>
          </cell>
          <cell r="K307">
            <v>0</v>
          </cell>
          <cell r="L307">
            <v>0</v>
          </cell>
          <cell r="M307">
            <v>3500</v>
          </cell>
          <cell r="N307">
            <v>3500</v>
          </cell>
          <cell r="P307">
            <v>0</v>
          </cell>
        </row>
        <row r="308">
          <cell r="H308" t="str">
            <v>Tk Elevator India Private Limited</v>
          </cell>
          <cell r="I308" t="str">
            <v/>
          </cell>
          <cell r="J308">
            <v>0</v>
          </cell>
          <cell r="K308">
            <v>0</v>
          </cell>
          <cell r="L308">
            <v>0</v>
          </cell>
          <cell r="M308">
            <v>579700</v>
          </cell>
          <cell r="N308">
            <v>941127</v>
          </cell>
          <cell r="O308" t="str">
            <v>Cr</v>
          </cell>
          <cell r="P308">
            <v>-361427</v>
          </cell>
        </row>
        <row r="309">
          <cell r="H309" t="str">
            <v>Sushil Kumar Pasricha</v>
          </cell>
          <cell r="I309" t="str">
            <v/>
          </cell>
          <cell r="J309">
            <v>0</v>
          </cell>
          <cell r="K309">
            <v>0</v>
          </cell>
          <cell r="L309">
            <v>0</v>
          </cell>
          <cell r="M309">
            <v>437100</v>
          </cell>
          <cell r="N309">
            <v>537900</v>
          </cell>
          <cell r="O309" t="str">
            <v>Cr</v>
          </cell>
          <cell r="P309">
            <v>-100800</v>
          </cell>
        </row>
        <row r="310">
          <cell r="H310" t="str">
            <v>Primum Solutions &amp; Services</v>
          </cell>
          <cell r="I310" t="str">
            <v/>
          </cell>
          <cell r="J310">
            <v>0</v>
          </cell>
          <cell r="K310">
            <v>0</v>
          </cell>
          <cell r="L310">
            <v>0</v>
          </cell>
          <cell r="M310">
            <v>191700</v>
          </cell>
          <cell r="N310">
            <v>191700</v>
          </cell>
          <cell r="P310">
            <v>0</v>
          </cell>
        </row>
        <row r="311">
          <cell r="H311" t="str">
            <v>Vijay Vir Singh</v>
          </cell>
          <cell r="I311" t="str">
            <v/>
          </cell>
          <cell r="J311">
            <v>0</v>
          </cell>
          <cell r="K311">
            <v>0</v>
          </cell>
          <cell r="L311">
            <v>0</v>
          </cell>
          <cell r="M311">
            <v>5000</v>
          </cell>
          <cell r="N311">
            <v>5000</v>
          </cell>
          <cell r="P311">
            <v>0</v>
          </cell>
        </row>
        <row r="312">
          <cell r="H312" t="str">
            <v>The Pl Palace</v>
          </cell>
          <cell r="I312" t="str">
            <v/>
          </cell>
          <cell r="J312">
            <v>0</v>
          </cell>
          <cell r="K312">
            <v>0</v>
          </cell>
          <cell r="L312">
            <v>0</v>
          </cell>
          <cell r="M312">
            <v>23626</v>
          </cell>
          <cell r="N312">
            <v>23626</v>
          </cell>
          <cell r="P312">
            <v>0</v>
          </cell>
        </row>
        <row r="313">
          <cell r="H313" t="str">
            <v>Dharmendra Singh</v>
          </cell>
          <cell r="I313" t="str">
            <v/>
          </cell>
          <cell r="J313">
            <v>0</v>
          </cell>
          <cell r="K313">
            <v>0</v>
          </cell>
          <cell r="L313">
            <v>0</v>
          </cell>
          <cell r="M313">
            <v>10000</v>
          </cell>
          <cell r="N313">
            <v>10000</v>
          </cell>
          <cell r="P313">
            <v>0</v>
          </cell>
        </row>
        <row r="314">
          <cell r="H314" t="str">
            <v>Rinku</v>
          </cell>
          <cell r="I314" t="str">
            <v/>
          </cell>
          <cell r="J314">
            <v>0</v>
          </cell>
          <cell r="K314">
            <v>0</v>
          </cell>
          <cell r="L314">
            <v>0</v>
          </cell>
          <cell r="M314">
            <v>17394</v>
          </cell>
          <cell r="N314">
            <v>17291</v>
          </cell>
          <cell r="O314" t="str">
            <v>Dr</v>
          </cell>
          <cell r="P314">
            <v>103</v>
          </cell>
        </row>
        <row r="315">
          <cell r="H315" t="str">
            <v>R.sreekumar</v>
          </cell>
          <cell r="I315" t="str">
            <v/>
          </cell>
          <cell r="J315">
            <v>0</v>
          </cell>
          <cell r="K315">
            <v>0</v>
          </cell>
          <cell r="L315">
            <v>0</v>
          </cell>
          <cell r="M315">
            <v>30000</v>
          </cell>
          <cell r="N315">
            <v>30000</v>
          </cell>
          <cell r="P315">
            <v>0</v>
          </cell>
        </row>
        <row r="316">
          <cell r="H316" t="str">
            <v>Dipti Thakur</v>
          </cell>
          <cell r="I316" t="str">
            <v/>
          </cell>
          <cell r="J316">
            <v>0</v>
          </cell>
          <cell r="K316">
            <v>0</v>
          </cell>
          <cell r="L316">
            <v>0</v>
          </cell>
          <cell r="M316">
            <v>54500</v>
          </cell>
          <cell r="N316">
            <v>54500</v>
          </cell>
          <cell r="P316">
            <v>0</v>
          </cell>
        </row>
        <row r="317">
          <cell r="H317" t="str">
            <v>Flipkart</v>
          </cell>
          <cell r="I317" t="str">
            <v/>
          </cell>
          <cell r="J317">
            <v>0</v>
          </cell>
          <cell r="K317">
            <v>0</v>
          </cell>
          <cell r="L317">
            <v>0</v>
          </cell>
          <cell r="M317">
            <v>1549</v>
          </cell>
          <cell r="N317">
            <v>1549</v>
          </cell>
          <cell r="P317">
            <v>0</v>
          </cell>
        </row>
        <row r="318">
          <cell r="H318" t="str">
            <v>Dr. Markus Vanharanta</v>
          </cell>
          <cell r="I318" t="str">
            <v/>
          </cell>
          <cell r="J318">
            <v>0</v>
          </cell>
          <cell r="K318">
            <v>0</v>
          </cell>
          <cell r="L318">
            <v>0</v>
          </cell>
          <cell r="M318">
            <v>105308</v>
          </cell>
          <cell r="N318">
            <v>105308</v>
          </cell>
          <cell r="P318">
            <v>0</v>
          </cell>
        </row>
        <row r="319">
          <cell r="H319" t="str">
            <v>Rajinder Singh</v>
          </cell>
          <cell r="I319" t="str">
            <v/>
          </cell>
          <cell r="J319">
            <v>0</v>
          </cell>
          <cell r="K319">
            <v>0</v>
          </cell>
          <cell r="L319">
            <v>0</v>
          </cell>
          <cell r="M319">
            <v>54000</v>
          </cell>
          <cell r="N319">
            <v>54000</v>
          </cell>
          <cell r="P319">
            <v>0</v>
          </cell>
        </row>
        <row r="320">
          <cell r="H320" t="str">
            <v>Khushi Jain</v>
          </cell>
          <cell r="I320" t="str">
            <v/>
          </cell>
          <cell r="J320">
            <v>0</v>
          </cell>
          <cell r="K320">
            <v>0</v>
          </cell>
          <cell r="L320">
            <v>0</v>
          </cell>
          <cell r="M320">
            <v>8191</v>
          </cell>
          <cell r="N320">
            <v>8191</v>
          </cell>
          <cell r="P320">
            <v>0</v>
          </cell>
        </row>
        <row r="321">
          <cell r="H321" t="str">
            <v>Aman Jain</v>
          </cell>
          <cell r="I321" t="str">
            <v/>
          </cell>
          <cell r="J321">
            <v>0</v>
          </cell>
          <cell r="K321">
            <v>0</v>
          </cell>
          <cell r="L321">
            <v>0</v>
          </cell>
          <cell r="M321">
            <v>2843</v>
          </cell>
          <cell r="N321">
            <v>2843</v>
          </cell>
          <cell r="P321">
            <v>0</v>
          </cell>
        </row>
        <row r="322">
          <cell r="H322" t="str">
            <v>Simaltia Corporation</v>
          </cell>
          <cell r="I322" t="str">
            <v/>
          </cell>
          <cell r="J322">
            <v>0</v>
          </cell>
          <cell r="K322">
            <v>0</v>
          </cell>
          <cell r="L322">
            <v>0</v>
          </cell>
          <cell r="M322">
            <v>4366</v>
          </cell>
          <cell r="N322">
            <v>4366</v>
          </cell>
          <cell r="P322">
            <v>0</v>
          </cell>
        </row>
        <row r="323">
          <cell r="H323" t="str">
            <v>Technical Bureau India Pvt Ltd</v>
          </cell>
          <cell r="I323" t="str">
            <v/>
          </cell>
          <cell r="J323">
            <v>0</v>
          </cell>
          <cell r="K323">
            <v>0</v>
          </cell>
          <cell r="L323">
            <v>0</v>
          </cell>
          <cell r="M323">
            <v>39750</v>
          </cell>
          <cell r="N323">
            <v>39750</v>
          </cell>
          <cell r="P323">
            <v>0</v>
          </cell>
        </row>
        <row r="324">
          <cell r="H324" t="str">
            <v>Esskey Outsourcing Private Limited</v>
          </cell>
          <cell r="I324" t="str">
            <v/>
          </cell>
          <cell r="J324">
            <v>0</v>
          </cell>
          <cell r="K324">
            <v>0</v>
          </cell>
          <cell r="L324">
            <v>0</v>
          </cell>
          <cell r="M324">
            <v>2801</v>
          </cell>
          <cell r="N324">
            <v>2801</v>
          </cell>
          <cell r="P324">
            <v>0</v>
          </cell>
        </row>
        <row r="325">
          <cell r="H325" t="str">
            <v>Veena Kumar</v>
          </cell>
          <cell r="I325" t="str">
            <v/>
          </cell>
          <cell r="J325">
            <v>0</v>
          </cell>
          <cell r="K325">
            <v>0</v>
          </cell>
          <cell r="L325">
            <v>0</v>
          </cell>
          <cell r="M325">
            <v>4500</v>
          </cell>
          <cell r="N325">
            <v>4500</v>
          </cell>
          <cell r="P325">
            <v>0</v>
          </cell>
        </row>
        <row r="326">
          <cell r="H326" t="str">
            <v>Payal Kumar-cr.</v>
          </cell>
          <cell r="I326" t="str">
            <v/>
          </cell>
          <cell r="J326">
            <v>0</v>
          </cell>
          <cell r="K326">
            <v>0</v>
          </cell>
          <cell r="L326">
            <v>0</v>
          </cell>
          <cell r="M326">
            <v>364500</v>
          </cell>
          <cell r="N326">
            <v>364500</v>
          </cell>
          <cell r="P326">
            <v>0</v>
          </cell>
        </row>
        <row r="327">
          <cell r="H327" t="str">
            <v>Antra Chatterjee</v>
          </cell>
          <cell r="I327" t="str">
            <v/>
          </cell>
          <cell r="J327">
            <v>0</v>
          </cell>
          <cell r="K327">
            <v>0</v>
          </cell>
          <cell r="L327">
            <v>0</v>
          </cell>
          <cell r="M327">
            <v>66150</v>
          </cell>
          <cell r="N327">
            <v>66150</v>
          </cell>
          <cell r="P327">
            <v>0</v>
          </cell>
        </row>
        <row r="328">
          <cell r="H328" t="str">
            <v>B S Pabla</v>
          </cell>
          <cell r="I328" t="str">
            <v/>
          </cell>
          <cell r="J328">
            <v>0</v>
          </cell>
          <cell r="K328">
            <v>0</v>
          </cell>
          <cell r="L328">
            <v>0</v>
          </cell>
          <cell r="M328">
            <v>2000</v>
          </cell>
          <cell r="N328">
            <v>2000</v>
          </cell>
          <cell r="P328">
            <v>0</v>
          </cell>
        </row>
        <row r="329">
          <cell r="H329" t="str">
            <v>Aggarwal Professional Advisors Pvt Ltd</v>
          </cell>
          <cell r="I329" t="str">
            <v/>
          </cell>
          <cell r="J329">
            <v>0</v>
          </cell>
          <cell r="K329">
            <v>0</v>
          </cell>
          <cell r="L329">
            <v>0</v>
          </cell>
          <cell r="M329">
            <v>6090</v>
          </cell>
          <cell r="N329">
            <v>6090</v>
          </cell>
          <cell r="P329">
            <v>0</v>
          </cell>
        </row>
        <row r="330">
          <cell r="H330" t="str">
            <v>Innovus Eduservices Pvt Ltd</v>
          </cell>
          <cell r="I330" t="str">
            <v/>
          </cell>
          <cell r="J330">
            <v>0</v>
          </cell>
          <cell r="K330">
            <v>0</v>
          </cell>
          <cell r="L330">
            <v>0</v>
          </cell>
          <cell r="M330">
            <v>24000</v>
          </cell>
          <cell r="N330">
            <v>24000</v>
          </cell>
          <cell r="P330">
            <v>0</v>
          </cell>
        </row>
        <row r="331">
          <cell r="H331" t="str">
            <v>Sarabjot Singh Anand</v>
          </cell>
          <cell r="I331" t="str">
            <v/>
          </cell>
          <cell r="J331">
            <v>0</v>
          </cell>
          <cell r="K331">
            <v>0</v>
          </cell>
          <cell r="L331">
            <v>0</v>
          </cell>
          <cell r="M331">
            <v>3078000</v>
          </cell>
          <cell r="N331">
            <v>3726000</v>
          </cell>
          <cell r="O331" t="str">
            <v>Cr</v>
          </cell>
          <cell r="P331">
            <v>-648000</v>
          </cell>
        </row>
        <row r="332">
          <cell r="H332" t="str">
            <v>Amazon</v>
          </cell>
          <cell r="I332" t="str">
            <v/>
          </cell>
          <cell r="J332">
            <v>0</v>
          </cell>
          <cell r="K332">
            <v>0</v>
          </cell>
          <cell r="L332">
            <v>0</v>
          </cell>
          <cell r="M332">
            <v>35197</v>
          </cell>
          <cell r="N332">
            <v>35197</v>
          </cell>
          <cell r="P332">
            <v>0</v>
          </cell>
        </row>
        <row r="333">
          <cell r="H333" t="str">
            <v>Swastik Enterprises</v>
          </cell>
          <cell r="I333" t="str">
            <v/>
          </cell>
          <cell r="J333">
            <v>0</v>
          </cell>
          <cell r="K333">
            <v>0</v>
          </cell>
          <cell r="L333">
            <v>0</v>
          </cell>
          <cell r="M333">
            <v>50000</v>
          </cell>
          <cell r="N333">
            <v>50000</v>
          </cell>
          <cell r="P333">
            <v>0</v>
          </cell>
        </row>
        <row r="334">
          <cell r="H334" t="str">
            <v>Shankar Rawlley</v>
          </cell>
          <cell r="I334" t="str">
            <v/>
          </cell>
          <cell r="J334">
            <v>0</v>
          </cell>
          <cell r="K334">
            <v>0</v>
          </cell>
          <cell r="L334">
            <v>0</v>
          </cell>
          <cell r="M334">
            <v>20000</v>
          </cell>
          <cell r="N334">
            <v>20000</v>
          </cell>
          <cell r="P334">
            <v>0</v>
          </cell>
        </row>
        <row r="335">
          <cell r="H335" t="str">
            <v>Renalysis Consultants Pvt Ltd</v>
          </cell>
          <cell r="I335" t="str">
            <v/>
          </cell>
          <cell r="J335">
            <v>0</v>
          </cell>
          <cell r="K335">
            <v>0</v>
          </cell>
          <cell r="L335">
            <v>0</v>
          </cell>
          <cell r="M335">
            <v>42120</v>
          </cell>
          <cell r="N335">
            <v>42120</v>
          </cell>
          <cell r="P335">
            <v>0</v>
          </cell>
        </row>
        <row r="336">
          <cell r="H336" t="str">
            <v>Priyanka Prasad</v>
          </cell>
          <cell r="I336" t="str">
            <v/>
          </cell>
          <cell r="J336">
            <v>0</v>
          </cell>
          <cell r="K336">
            <v>0</v>
          </cell>
          <cell r="L336">
            <v>0</v>
          </cell>
          <cell r="M336">
            <v>200</v>
          </cell>
          <cell r="N336">
            <v>200</v>
          </cell>
          <cell r="P336">
            <v>0</v>
          </cell>
        </row>
        <row r="337">
          <cell r="H337" t="str">
            <v>Chandrashekhar Vithal Machana</v>
          </cell>
          <cell r="I337" t="str">
            <v/>
          </cell>
          <cell r="J337">
            <v>0</v>
          </cell>
          <cell r="K337">
            <v>0</v>
          </cell>
          <cell r="L337">
            <v>0</v>
          </cell>
          <cell r="M337">
            <v>5000</v>
          </cell>
          <cell r="N337">
            <v>5000</v>
          </cell>
          <cell r="P337">
            <v>0</v>
          </cell>
        </row>
        <row r="338">
          <cell r="H338" t="str">
            <v>Higheredmd Llc</v>
          </cell>
          <cell r="I338" t="str">
            <v>Cr</v>
          </cell>
          <cell r="J338">
            <v>878040</v>
          </cell>
          <cell r="K338">
            <v>0</v>
          </cell>
          <cell r="L338">
            <v>878040</v>
          </cell>
          <cell r="M338">
            <v>1541901</v>
          </cell>
          <cell r="N338">
            <v>663861</v>
          </cell>
          <cell r="P338">
            <v>0</v>
          </cell>
        </row>
        <row r="339">
          <cell r="H339" t="str">
            <v>Responsive Learning Technologies</v>
          </cell>
          <cell r="I339" t="str">
            <v/>
          </cell>
          <cell r="J339">
            <v>0</v>
          </cell>
          <cell r="K339">
            <v>0</v>
          </cell>
          <cell r="L339">
            <v>0</v>
          </cell>
          <cell r="M339">
            <v>51874</v>
          </cell>
          <cell r="N339">
            <v>51874</v>
          </cell>
          <cell r="P339">
            <v>0</v>
          </cell>
        </row>
        <row r="340">
          <cell r="H340" t="str">
            <v>Desired Electronic Security</v>
          </cell>
          <cell r="I340" t="str">
            <v/>
          </cell>
          <cell r="J340">
            <v>0</v>
          </cell>
          <cell r="K340">
            <v>0</v>
          </cell>
          <cell r="L340">
            <v>0</v>
          </cell>
          <cell r="M340">
            <v>76966</v>
          </cell>
          <cell r="N340">
            <v>76966</v>
          </cell>
          <cell r="P340">
            <v>0</v>
          </cell>
        </row>
        <row r="341">
          <cell r="H341" t="str">
            <v>Somil Gupta</v>
          </cell>
          <cell r="I341" t="str">
            <v/>
          </cell>
          <cell r="J341">
            <v>0</v>
          </cell>
          <cell r="K341">
            <v>0</v>
          </cell>
          <cell r="L341">
            <v>0</v>
          </cell>
          <cell r="M341">
            <v>10500</v>
          </cell>
          <cell r="N341">
            <v>10500</v>
          </cell>
          <cell r="P341">
            <v>0</v>
          </cell>
        </row>
        <row r="342">
          <cell r="H342" t="str">
            <v>Soham Shailesh Parekh</v>
          </cell>
          <cell r="I342" t="str">
            <v/>
          </cell>
          <cell r="J342">
            <v>0</v>
          </cell>
          <cell r="K342">
            <v>0</v>
          </cell>
          <cell r="L342">
            <v>0</v>
          </cell>
          <cell r="M342">
            <v>14000</v>
          </cell>
          <cell r="N342">
            <v>14000</v>
          </cell>
          <cell r="P342">
            <v>0</v>
          </cell>
        </row>
        <row r="343">
          <cell r="H343" t="str">
            <v>Ankit</v>
          </cell>
          <cell r="I343" t="str">
            <v/>
          </cell>
          <cell r="J343">
            <v>0</v>
          </cell>
          <cell r="K343">
            <v>0</v>
          </cell>
          <cell r="L343">
            <v>0</v>
          </cell>
          <cell r="M343">
            <v>21000</v>
          </cell>
          <cell r="N343">
            <v>21000</v>
          </cell>
          <cell r="P343">
            <v>0</v>
          </cell>
        </row>
        <row r="344">
          <cell r="H344" t="str">
            <v>Anirban Chakraborti</v>
          </cell>
          <cell r="I344" t="str">
            <v/>
          </cell>
          <cell r="J344">
            <v>0</v>
          </cell>
          <cell r="K344">
            <v>0</v>
          </cell>
          <cell r="L344">
            <v>0</v>
          </cell>
          <cell r="M344">
            <v>4500</v>
          </cell>
          <cell r="N344">
            <v>4500</v>
          </cell>
          <cell r="P344">
            <v>0</v>
          </cell>
        </row>
        <row r="345">
          <cell r="H345" t="str">
            <v>Sumedh Kulkarni</v>
          </cell>
          <cell r="I345" t="str">
            <v/>
          </cell>
          <cell r="J345">
            <v>0</v>
          </cell>
          <cell r="K345">
            <v>0</v>
          </cell>
          <cell r="L345">
            <v>0</v>
          </cell>
          <cell r="M345">
            <v>38700</v>
          </cell>
          <cell r="N345">
            <v>38700</v>
          </cell>
          <cell r="P345">
            <v>0</v>
          </cell>
        </row>
        <row r="346">
          <cell r="H346" t="str">
            <v>Somnath Mitra</v>
          </cell>
          <cell r="I346" t="str">
            <v>Cr</v>
          </cell>
          <cell r="J346">
            <v>29600</v>
          </cell>
          <cell r="K346">
            <v>0</v>
          </cell>
          <cell r="L346">
            <v>29600</v>
          </cell>
          <cell r="M346">
            <v>72800</v>
          </cell>
          <cell r="N346">
            <v>43200</v>
          </cell>
          <cell r="P346">
            <v>0</v>
          </cell>
        </row>
        <row r="347">
          <cell r="H347" t="str">
            <v>Arjan Chakraborty</v>
          </cell>
          <cell r="I347" t="str">
            <v/>
          </cell>
          <cell r="J347">
            <v>0</v>
          </cell>
          <cell r="K347">
            <v>0</v>
          </cell>
          <cell r="L347">
            <v>0</v>
          </cell>
          <cell r="M347">
            <v>10000</v>
          </cell>
          <cell r="N347">
            <v>10000</v>
          </cell>
          <cell r="P347">
            <v>0</v>
          </cell>
        </row>
        <row r="348">
          <cell r="H348" t="str">
            <v>Govind Gupta</v>
          </cell>
          <cell r="I348" t="str">
            <v/>
          </cell>
          <cell r="J348">
            <v>0</v>
          </cell>
          <cell r="K348">
            <v>0</v>
          </cell>
          <cell r="L348">
            <v>0</v>
          </cell>
          <cell r="M348">
            <v>10000</v>
          </cell>
          <cell r="N348">
            <v>10000</v>
          </cell>
          <cell r="P348">
            <v>0</v>
          </cell>
        </row>
        <row r="349">
          <cell r="H349" t="str">
            <v>Skc Consulting Pvt. Ltd</v>
          </cell>
          <cell r="I349" t="str">
            <v>Cr</v>
          </cell>
          <cell r="J349">
            <v>38675</v>
          </cell>
          <cell r="K349">
            <v>0</v>
          </cell>
          <cell r="L349">
            <v>38675</v>
          </cell>
          <cell r="M349">
            <v>38675</v>
          </cell>
          <cell r="N349">
            <v>0</v>
          </cell>
          <cell r="P349">
            <v>0</v>
          </cell>
        </row>
        <row r="350">
          <cell r="H350" t="str">
            <v>Akanksha Rana</v>
          </cell>
          <cell r="I350" t="str">
            <v/>
          </cell>
          <cell r="J350">
            <v>0</v>
          </cell>
          <cell r="K350">
            <v>0</v>
          </cell>
          <cell r="L350">
            <v>0</v>
          </cell>
          <cell r="M350">
            <v>4975</v>
          </cell>
          <cell r="N350">
            <v>4975</v>
          </cell>
          <cell r="P350">
            <v>0</v>
          </cell>
        </row>
        <row r="351">
          <cell r="H351" t="str">
            <v>Deepak Sharma</v>
          </cell>
          <cell r="I351" t="str">
            <v/>
          </cell>
          <cell r="J351">
            <v>0</v>
          </cell>
          <cell r="K351">
            <v>0</v>
          </cell>
          <cell r="L351">
            <v>0</v>
          </cell>
          <cell r="M351">
            <v>4250</v>
          </cell>
          <cell r="N351">
            <v>4250</v>
          </cell>
          <cell r="P351">
            <v>0</v>
          </cell>
        </row>
        <row r="352">
          <cell r="H352" t="str">
            <v>Vaibhav Chauhan</v>
          </cell>
          <cell r="I352" t="str">
            <v/>
          </cell>
          <cell r="J352">
            <v>0</v>
          </cell>
          <cell r="K352">
            <v>0</v>
          </cell>
          <cell r="L352">
            <v>0</v>
          </cell>
          <cell r="M352">
            <v>5194</v>
          </cell>
          <cell r="N352">
            <v>5194</v>
          </cell>
          <cell r="P352">
            <v>0</v>
          </cell>
        </row>
        <row r="353">
          <cell r="H353" t="str">
            <v>Trinabh Shridhar</v>
          </cell>
          <cell r="I353" t="str">
            <v/>
          </cell>
          <cell r="J353">
            <v>0</v>
          </cell>
          <cell r="K353">
            <v>0</v>
          </cell>
          <cell r="L353">
            <v>0</v>
          </cell>
          <cell r="M353">
            <v>3599</v>
          </cell>
          <cell r="N353">
            <v>3599</v>
          </cell>
          <cell r="P353">
            <v>0</v>
          </cell>
        </row>
        <row r="354">
          <cell r="H354" t="str">
            <v>Aakarsh Kalia</v>
          </cell>
          <cell r="I354" t="str">
            <v/>
          </cell>
          <cell r="J354">
            <v>0</v>
          </cell>
          <cell r="K354">
            <v>0</v>
          </cell>
          <cell r="L354">
            <v>0</v>
          </cell>
          <cell r="M354">
            <v>5000</v>
          </cell>
          <cell r="N354">
            <v>5000</v>
          </cell>
          <cell r="P354">
            <v>0</v>
          </cell>
        </row>
        <row r="355">
          <cell r="H355" t="str">
            <v>The Indus Entrepreneurs</v>
          </cell>
          <cell r="I355" t="str">
            <v/>
          </cell>
          <cell r="J355">
            <v>0</v>
          </cell>
          <cell r="K355">
            <v>0</v>
          </cell>
          <cell r="L355">
            <v>0</v>
          </cell>
          <cell r="M355">
            <v>28320</v>
          </cell>
          <cell r="N355">
            <v>28320</v>
          </cell>
          <cell r="P355">
            <v>0</v>
          </cell>
        </row>
        <row r="356">
          <cell r="H356" t="str">
            <v>Sanjay Kaushik</v>
          </cell>
          <cell r="I356" t="str">
            <v/>
          </cell>
          <cell r="J356">
            <v>0</v>
          </cell>
          <cell r="K356">
            <v>0</v>
          </cell>
          <cell r="L356">
            <v>0</v>
          </cell>
          <cell r="M356">
            <v>10000</v>
          </cell>
          <cell r="N356">
            <v>10000</v>
          </cell>
          <cell r="P356">
            <v>0</v>
          </cell>
        </row>
        <row r="357">
          <cell r="H357" t="str">
            <v>Rashi Sinha</v>
          </cell>
          <cell r="I357" t="str">
            <v/>
          </cell>
          <cell r="J357">
            <v>0</v>
          </cell>
          <cell r="K357">
            <v>0</v>
          </cell>
          <cell r="L357">
            <v>0</v>
          </cell>
          <cell r="M357">
            <v>9000</v>
          </cell>
          <cell r="N357">
            <v>9000</v>
          </cell>
          <cell r="P357">
            <v>0</v>
          </cell>
        </row>
        <row r="358">
          <cell r="H358" t="str">
            <v>Apollo Health And Lifestyle Limited</v>
          </cell>
          <cell r="I358" t="str">
            <v/>
          </cell>
          <cell r="J358">
            <v>0</v>
          </cell>
          <cell r="K358">
            <v>0</v>
          </cell>
          <cell r="L358">
            <v>0</v>
          </cell>
          <cell r="M358">
            <v>111000</v>
          </cell>
          <cell r="N358">
            <v>111000</v>
          </cell>
          <cell r="P358">
            <v>0</v>
          </cell>
        </row>
        <row r="359">
          <cell r="H359" t="str">
            <v>Aadhar Pharmacy</v>
          </cell>
          <cell r="I359" t="str">
            <v/>
          </cell>
          <cell r="J359">
            <v>0</v>
          </cell>
          <cell r="K359">
            <v>0</v>
          </cell>
          <cell r="L359">
            <v>0</v>
          </cell>
          <cell r="M359">
            <v>18762</v>
          </cell>
          <cell r="N359">
            <v>18762</v>
          </cell>
          <cell r="P359">
            <v>0</v>
          </cell>
        </row>
        <row r="360">
          <cell r="H360" t="str">
            <v>Algoritmo Lab Pvt Ltd</v>
          </cell>
          <cell r="I360" t="str">
            <v>Cr</v>
          </cell>
          <cell r="J360">
            <v>128180</v>
          </cell>
          <cell r="K360">
            <v>0</v>
          </cell>
          <cell r="L360">
            <v>128180</v>
          </cell>
          <cell r="M360">
            <v>696260</v>
          </cell>
          <cell r="N360">
            <v>1021680</v>
          </cell>
          <cell r="O360" t="str">
            <v>Cr</v>
          </cell>
          <cell r="P360">
            <v>-453600</v>
          </cell>
        </row>
        <row r="361">
          <cell r="H361" t="str">
            <v>Nityam Garg</v>
          </cell>
          <cell r="I361" t="str">
            <v/>
          </cell>
          <cell r="J361">
            <v>0</v>
          </cell>
          <cell r="K361">
            <v>0</v>
          </cell>
          <cell r="L361">
            <v>0</v>
          </cell>
          <cell r="M361">
            <v>4830</v>
          </cell>
          <cell r="N361">
            <v>4830</v>
          </cell>
          <cell r="P361">
            <v>0</v>
          </cell>
        </row>
        <row r="362">
          <cell r="H362" t="str">
            <v>Gummadavalli Chaitanya Sai</v>
          </cell>
          <cell r="I362" t="str">
            <v/>
          </cell>
          <cell r="J362">
            <v>0</v>
          </cell>
          <cell r="K362">
            <v>0</v>
          </cell>
          <cell r="L362">
            <v>0</v>
          </cell>
          <cell r="M362">
            <v>250</v>
          </cell>
          <cell r="N362">
            <v>250</v>
          </cell>
          <cell r="P362">
            <v>0</v>
          </cell>
        </row>
        <row r="363">
          <cell r="H363" t="str">
            <v>Rahul N L</v>
          </cell>
          <cell r="I363" t="str">
            <v/>
          </cell>
          <cell r="J363">
            <v>0</v>
          </cell>
          <cell r="K363">
            <v>0</v>
          </cell>
          <cell r="L363">
            <v>0</v>
          </cell>
          <cell r="M363">
            <v>50</v>
          </cell>
          <cell r="N363">
            <v>50</v>
          </cell>
          <cell r="P363">
            <v>0</v>
          </cell>
        </row>
        <row r="364">
          <cell r="H364" t="str">
            <v>Yash Joshi</v>
          </cell>
          <cell r="I364" t="str">
            <v/>
          </cell>
          <cell r="J364">
            <v>0</v>
          </cell>
          <cell r="K364">
            <v>0</v>
          </cell>
          <cell r="L364">
            <v>0</v>
          </cell>
          <cell r="M364">
            <v>500</v>
          </cell>
          <cell r="N364">
            <v>500</v>
          </cell>
          <cell r="P364">
            <v>0</v>
          </cell>
        </row>
        <row r="365">
          <cell r="H365" t="str">
            <v>Manisha Gupta</v>
          </cell>
          <cell r="I365" t="str">
            <v/>
          </cell>
          <cell r="J365">
            <v>0</v>
          </cell>
          <cell r="K365">
            <v>0</v>
          </cell>
          <cell r="L365">
            <v>0</v>
          </cell>
          <cell r="M365">
            <v>150</v>
          </cell>
          <cell r="N365">
            <v>150</v>
          </cell>
          <cell r="P365">
            <v>0</v>
          </cell>
        </row>
        <row r="366">
          <cell r="H366" t="str">
            <v>Rajkumar</v>
          </cell>
          <cell r="I366" t="str">
            <v/>
          </cell>
          <cell r="J366">
            <v>0</v>
          </cell>
          <cell r="K366">
            <v>0</v>
          </cell>
          <cell r="L366">
            <v>0</v>
          </cell>
          <cell r="M366">
            <v>200</v>
          </cell>
          <cell r="N366">
            <v>200</v>
          </cell>
          <cell r="P366">
            <v>0</v>
          </cell>
        </row>
        <row r="367">
          <cell r="H367" t="str">
            <v>Indrani Roy Chowdhury</v>
          </cell>
          <cell r="I367" t="str">
            <v/>
          </cell>
          <cell r="J367">
            <v>0</v>
          </cell>
          <cell r="K367">
            <v>0</v>
          </cell>
          <cell r="L367">
            <v>0</v>
          </cell>
          <cell r="M367">
            <v>9000</v>
          </cell>
          <cell r="N367">
            <v>9000</v>
          </cell>
          <cell r="P367">
            <v>0</v>
          </cell>
        </row>
        <row r="368">
          <cell r="H368" t="str">
            <v>Urmil Sharma</v>
          </cell>
          <cell r="I368" t="str">
            <v>Cr</v>
          </cell>
          <cell r="J368">
            <v>10000</v>
          </cell>
          <cell r="K368">
            <v>0</v>
          </cell>
          <cell r="L368">
            <v>10000</v>
          </cell>
          <cell r="M368">
            <v>10000</v>
          </cell>
          <cell r="N368">
            <v>0</v>
          </cell>
          <cell r="P368">
            <v>0</v>
          </cell>
        </row>
        <row r="369">
          <cell r="H369" t="str">
            <v>Ataraxis Technologies Llp</v>
          </cell>
          <cell r="I369" t="str">
            <v/>
          </cell>
          <cell r="J369">
            <v>0</v>
          </cell>
          <cell r="K369">
            <v>0</v>
          </cell>
          <cell r="L369">
            <v>0</v>
          </cell>
          <cell r="M369">
            <v>31000</v>
          </cell>
          <cell r="N369">
            <v>31000</v>
          </cell>
          <cell r="P369">
            <v>0</v>
          </cell>
        </row>
        <row r="370">
          <cell r="H370" t="str">
            <v>Backyardcreators Pvt Ltd</v>
          </cell>
          <cell r="I370" t="str">
            <v/>
          </cell>
          <cell r="J370">
            <v>0</v>
          </cell>
          <cell r="K370">
            <v>0</v>
          </cell>
          <cell r="L370">
            <v>0</v>
          </cell>
          <cell r="M370">
            <v>30000</v>
          </cell>
          <cell r="N370">
            <v>30000</v>
          </cell>
          <cell r="P370">
            <v>0</v>
          </cell>
        </row>
        <row r="371">
          <cell r="H371" t="str">
            <v>Enactus Ramjas</v>
          </cell>
          <cell r="I371" t="str">
            <v/>
          </cell>
          <cell r="J371">
            <v>0</v>
          </cell>
          <cell r="K371">
            <v>0</v>
          </cell>
          <cell r="L371">
            <v>0</v>
          </cell>
          <cell r="M371">
            <v>51000</v>
          </cell>
          <cell r="N371">
            <v>51000</v>
          </cell>
          <cell r="P371">
            <v>0</v>
          </cell>
        </row>
        <row r="372">
          <cell r="H372" t="str">
            <v>Batx Energies Private Limited</v>
          </cell>
          <cell r="I372" t="str">
            <v/>
          </cell>
          <cell r="J372">
            <v>0</v>
          </cell>
          <cell r="K372">
            <v>0</v>
          </cell>
          <cell r="L372">
            <v>0</v>
          </cell>
          <cell r="M372">
            <v>51000</v>
          </cell>
          <cell r="N372">
            <v>51000</v>
          </cell>
          <cell r="P372">
            <v>0</v>
          </cell>
        </row>
        <row r="373">
          <cell r="H373" t="str">
            <v>Aakanksha Kataria</v>
          </cell>
          <cell r="I373" t="str">
            <v/>
          </cell>
          <cell r="J373">
            <v>0</v>
          </cell>
          <cell r="K373">
            <v>0</v>
          </cell>
          <cell r="L373">
            <v>0</v>
          </cell>
          <cell r="M373">
            <v>14400</v>
          </cell>
          <cell r="N373">
            <v>14400</v>
          </cell>
          <cell r="P373">
            <v>0</v>
          </cell>
        </row>
        <row r="374">
          <cell r="H374" t="str">
            <v>Jitender Singh Birman</v>
          </cell>
          <cell r="I374" t="str">
            <v/>
          </cell>
          <cell r="J374">
            <v>0</v>
          </cell>
          <cell r="K374">
            <v>0</v>
          </cell>
          <cell r="L374">
            <v>0</v>
          </cell>
          <cell r="M374">
            <v>500</v>
          </cell>
          <cell r="N374">
            <v>500</v>
          </cell>
          <cell r="P374">
            <v>0</v>
          </cell>
        </row>
        <row r="375">
          <cell r="H375" t="str">
            <v>Qs-era India Pvt Ltd-Duplicate</v>
          </cell>
          <cell r="I375" t="str">
            <v>Cr</v>
          </cell>
          <cell r="J375">
            <v>1250</v>
          </cell>
          <cell r="K375">
            <v>0</v>
          </cell>
          <cell r="L375">
            <v>1250</v>
          </cell>
          <cell r="M375">
            <v>650250</v>
          </cell>
          <cell r="N375">
            <v>649000</v>
          </cell>
          <cell r="P375">
            <v>0</v>
          </cell>
        </row>
        <row r="376">
          <cell r="H376" t="str">
            <v>Mahesh Rajendra Tawade</v>
          </cell>
          <cell r="I376" t="str">
            <v/>
          </cell>
          <cell r="J376">
            <v>0</v>
          </cell>
          <cell r="K376">
            <v>0</v>
          </cell>
          <cell r="L376">
            <v>0</v>
          </cell>
          <cell r="M376">
            <v>500</v>
          </cell>
          <cell r="N376">
            <v>500</v>
          </cell>
          <cell r="P376">
            <v>0</v>
          </cell>
        </row>
        <row r="377">
          <cell r="H377" t="str">
            <v>Arra Kezia</v>
          </cell>
          <cell r="I377" t="str">
            <v/>
          </cell>
          <cell r="J377">
            <v>0</v>
          </cell>
          <cell r="K377">
            <v>0</v>
          </cell>
          <cell r="L377">
            <v>0</v>
          </cell>
          <cell r="M377">
            <v>1500</v>
          </cell>
          <cell r="N377">
            <v>1500</v>
          </cell>
          <cell r="P377">
            <v>0</v>
          </cell>
        </row>
        <row r="378">
          <cell r="H378" t="str">
            <v>Atharva Shakya</v>
          </cell>
          <cell r="I378" t="str">
            <v/>
          </cell>
          <cell r="J378">
            <v>0</v>
          </cell>
          <cell r="K378">
            <v>0</v>
          </cell>
          <cell r="L378">
            <v>0</v>
          </cell>
          <cell r="M378">
            <v>750</v>
          </cell>
          <cell r="N378">
            <v>750</v>
          </cell>
          <cell r="P378">
            <v>0</v>
          </cell>
        </row>
        <row r="379">
          <cell r="H379" t="str">
            <v>Avula Pratheek</v>
          </cell>
          <cell r="I379" t="str">
            <v/>
          </cell>
          <cell r="J379">
            <v>0</v>
          </cell>
          <cell r="K379">
            <v>0</v>
          </cell>
          <cell r="L379">
            <v>0</v>
          </cell>
          <cell r="M379">
            <v>900</v>
          </cell>
          <cell r="N379">
            <v>900</v>
          </cell>
          <cell r="P379">
            <v>0</v>
          </cell>
        </row>
        <row r="380">
          <cell r="H380" t="str">
            <v>Aayush Bansal</v>
          </cell>
          <cell r="I380" t="str">
            <v/>
          </cell>
          <cell r="J380">
            <v>0</v>
          </cell>
          <cell r="K380">
            <v>0</v>
          </cell>
          <cell r="L380">
            <v>0</v>
          </cell>
          <cell r="M380">
            <v>4000</v>
          </cell>
          <cell r="N380">
            <v>4000</v>
          </cell>
          <cell r="P380">
            <v>0</v>
          </cell>
        </row>
        <row r="381">
          <cell r="H381" t="str">
            <v>Faizaan Khan</v>
          </cell>
          <cell r="I381" t="str">
            <v/>
          </cell>
          <cell r="J381">
            <v>0</v>
          </cell>
          <cell r="K381">
            <v>0</v>
          </cell>
          <cell r="L381">
            <v>0</v>
          </cell>
          <cell r="M381">
            <v>2400</v>
          </cell>
          <cell r="N381">
            <v>2400</v>
          </cell>
          <cell r="P381">
            <v>0</v>
          </cell>
        </row>
        <row r="382">
          <cell r="H382" t="str">
            <v>Y Arun Kumar</v>
          </cell>
          <cell r="I382" t="str">
            <v/>
          </cell>
          <cell r="J382">
            <v>0</v>
          </cell>
          <cell r="K382">
            <v>0</v>
          </cell>
          <cell r="L382">
            <v>0</v>
          </cell>
          <cell r="M382">
            <v>1500</v>
          </cell>
          <cell r="N382">
            <v>1500</v>
          </cell>
          <cell r="P382">
            <v>0</v>
          </cell>
        </row>
        <row r="383">
          <cell r="H383" t="str">
            <v>K J George-cr</v>
          </cell>
          <cell r="I383" t="str">
            <v/>
          </cell>
          <cell r="J383">
            <v>0</v>
          </cell>
          <cell r="K383">
            <v>0</v>
          </cell>
          <cell r="L383">
            <v>0</v>
          </cell>
          <cell r="M383">
            <v>887500</v>
          </cell>
          <cell r="N383">
            <v>887500</v>
          </cell>
          <cell r="P383">
            <v>0</v>
          </cell>
        </row>
        <row r="384">
          <cell r="H384" t="str">
            <v>Adimage Visibility And Services</v>
          </cell>
          <cell r="I384" t="str">
            <v/>
          </cell>
          <cell r="J384">
            <v>0</v>
          </cell>
          <cell r="K384">
            <v>0</v>
          </cell>
          <cell r="L384">
            <v>0</v>
          </cell>
          <cell r="M384">
            <v>81329</v>
          </cell>
          <cell r="N384">
            <v>81329</v>
          </cell>
          <cell r="P384">
            <v>0</v>
          </cell>
        </row>
        <row r="385">
          <cell r="H385" t="str">
            <v>Engineering Facility Services</v>
          </cell>
          <cell r="I385" t="str">
            <v/>
          </cell>
          <cell r="J385">
            <v>0</v>
          </cell>
          <cell r="K385">
            <v>0</v>
          </cell>
          <cell r="L385">
            <v>0</v>
          </cell>
          <cell r="M385">
            <v>90270</v>
          </cell>
          <cell r="N385">
            <v>90270</v>
          </cell>
          <cell r="P385">
            <v>0</v>
          </cell>
        </row>
        <row r="386">
          <cell r="H386" t="str">
            <v>Siddharth Sijoria</v>
          </cell>
          <cell r="I386" t="str">
            <v>Cr</v>
          </cell>
          <cell r="J386">
            <v>2000</v>
          </cell>
          <cell r="K386">
            <v>0</v>
          </cell>
          <cell r="L386">
            <v>2000</v>
          </cell>
          <cell r="M386">
            <v>2000</v>
          </cell>
          <cell r="N386">
            <v>0</v>
          </cell>
          <cell r="P386">
            <v>0</v>
          </cell>
        </row>
        <row r="387">
          <cell r="H387" t="str">
            <v>Cialfo Subcontinent Private Limited (india)</v>
          </cell>
          <cell r="I387" t="str">
            <v/>
          </cell>
          <cell r="J387">
            <v>0</v>
          </cell>
          <cell r="K387">
            <v>0</v>
          </cell>
          <cell r="L387">
            <v>0</v>
          </cell>
          <cell r="M387">
            <v>396900</v>
          </cell>
          <cell r="N387">
            <v>396900</v>
          </cell>
          <cell r="P387">
            <v>0</v>
          </cell>
        </row>
        <row r="388">
          <cell r="H388" t="str">
            <v>Career Pathmakers Private Limited</v>
          </cell>
          <cell r="I388" t="str">
            <v/>
          </cell>
          <cell r="J388">
            <v>0</v>
          </cell>
          <cell r="K388">
            <v>0</v>
          </cell>
          <cell r="L388">
            <v>0</v>
          </cell>
          <cell r="M388">
            <v>681700</v>
          </cell>
          <cell r="N388">
            <v>681700</v>
          </cell>
          <cell r="P388">
            <v>0</v>
          </cell>
        </row>
        <row r="389">
          <cell r="H389" t="str">
            <v>Witcraft Solutions</v>
          </cell>
          <cell r="I389" t="str">
            <v>Cr</v>
          </cell>
          <cell r="J389">
            <v>29137</v>
          </cell>
          <cell r="K389">
            <v>0</v>
          </cell>
          <cell r="L389">
            <v>29137</v>
          </cell>
          <cell r="M389">
            <v>29137</v>
          </cell>
          <cell r="N389">
            <v>0</v>
          </cell>
          <cell r="P389">
            <v>0</v>
          </cell>
        </row>
        <row r="390">
          <cell r="H390" t="str">
            <v>Anju Tyagi</v>
          </cell>
          <cell r="I390" t="str">
            <v/>
          </cell>
          <cell r="J390">
            <v>0</v>
          </cell>
          <cell r="K390">
            <v>0</v>
          </cell>
          <cell r="L390">
            <v>0</v>
          </cell>
          <cell r="M390">
            <v>3000</v>
          </cell>
          <cell r="N390">
            <v>3000</v>
          </cell>
          <cell r="P390">
            <v>0</v>
          </cell>
        </row>
        <row r="391">
          <cell r="H391" t="str">
            <v>Hansel Paul D'souza</v>
          </cell>
          <cell r="I391" t="str">
            <v>Cr</v>
          </cell>
          <cell r="J391">
            <v>141440</v>
          </cell>
          <cell r="K391">
            <v>0</v>
          </cell>
          <cell r="L391">
            <v>141440</v>
          </cell>
          <cell r="M391">
            <v>141440</v>
          </cell>
          <cell r="N391">
            <v>0</v>
          </cell>
          <cell r="P391">
            <v>0</v>
          </cell>
        </row>
        <row r="392">
          <cell r="H392" t="str">
            <v>Shrinivas S Shikaripurkar</v>
          </cell>
          <cell r="I392" t="str">
            <v/>
          </cell>
          <cell r="J392">
            <v>0</v>
          </cell>
          <cell r="K392">
            <v>0</v>
          </cell>
          <cell r="L392">
            <v>0</v>
          </cell>
          <cell r="M392">
            <v>587707</v>
          </cell>
          <cell r="N392">
            <v>587707</v>
          </cell>
          <cell r="P392">
            <v>0</v>
          </cell>
        </row>
        <row r="393">
          <cell r="H393" t="str">
            <v>Aman Dhall</v>
          </cell>
          <cell r="I393" t="str">
            <v>Cr</v>
          </cell>
          <cell r="J393">
            <v>16650</v>
          </cell>
          <cell r="K393">
            <v>0</v>
          </cell>
          <cell r="L393">
            <v>16650</v>
          </cell>
          <cell r="M393">
            <v>60390</v>
          </cell>
          <cell r="N393">
            <v>43740</v>
          </cell>
          <cell r="P393">
            <v>0</v>
          </cell>
        </row>
        <row r="394">
          <cell r="H394" t="str">
            <v>Sujit Dalai</v>
          </cell>
          <cell r="I394" t="str">
            <v/>
          </cell>
          <cell r="J394">
            <v>0</v>
          </cell>
          <cell r="K394">
            <v>0</v>
          </cell>
          <cell r="L394">
            <v>0</v>
          </cell>
          <cell r="M394">
            <v>150</v>
          </cell>
          <cell r="N394">
            <v>150</v>
          </cell>
          <cell r="P394">
            <v>0</v>
          </cell>
        </row>
        <row r="395">
          <cell r="H395" t="str">
            <v>Saurabh Gupta</v>
          </cell>
          <cell r="I395" t="str">
            <v>Cr</v>
          </cell>
          <cell r="J395">
            <v>91575</v>
          </cell>
          <cell r="K395">
            <v>0</v>
          </cell>
          <cell r="L395">
            <v>91575</v>
          </cell>
          <cell r="M395">
            <v>115875</v>
          </cell>
          <cell r="N395">
            <v>24300</v>
          </cell>
          <cell r="P395">
            <v>0</v>
          </cell>
        </row>
        <row r="396">
          <cell r="H396" t="str">
            <v>K.s.s.s. Vamsi Krishna</v>
          </cell>
          <cell r="I396" t="str">
            <v>Cr</v>
          </cell>
          <cell r="J396">
            <v>500</v>
          </cell>
          <cell r="K396">
            <v>0</v>
          </cell>
          <cell r="L396">
            <v>500</v>
          </cell>
          <cell r="M396">
            <v>500</v>
          </cell>
          <cell r="N396">
            <v>0</v>
          </cell>
          <cell r="P396">
            <v>0</v>
          </cell>
        </row>
        <row r="397">
          <cell r="H397" t="str">
            <v>Himanshu Neb Kapoor</v>
          </cell>
          <cell r="I397" t="str">
            <v>Cr</v>
          </cell>
          <cell r="J397">
            <v>200</v>
          </cell>
          <cell r="K397">
            <v>0</v>
          </cell>
          <cell r="L397">
            <v>200</v>
          </cell>
          <cell r="M397">
            <v>200</v>
          </cell>
          <cell r="N397">
            <v>0</v>
          </cell>
          <cell r="P397">
            <v>0</v>
          </cell>
        </row>
        <row r="398">
          <cell r="H398" t="str">
            <v>Manisha Mittal</v>
          </cell>
          <cell r="I398" t="str">
            <v>Cr</v>
          </cell>
          <cell r="J398">
            <v>500</v>
          </cell>
          <cell r="K398">
            <v>0</v>
          </cell>
          <cell r="L398">
            <v>500</v>
          </cell>
          <cell r="M398">
            <v>500</v>
          </cell>
          <cell r="N398">
            <v>250</v>
          </cell>
          <cell r="O398" t="str">
            <v>Cr</v>
          </cell>
          <cell r="P398">
            <v>-250</v>
          </cell>
        </row>
        <row r="399">
          <cell r="H399" t="str">
            <v>Indrajit Mukherjee</v>
          </cell>
          <cell r="I399" t="str">
            <v>Cr</v>
          </cell>
          <cell r="J399">
            <v>5000</v>
          </cell>
          <cell r="K399">
            <v>0</v>
          </cell>
          <cell r="L399">
            <v>5000</v>
          </cell>
          <cell r="M399">
            <v>10000</v>
          </cell>
          <cell r="N399">
            <v>5000</v>
          </cell>
          <cell r="P399">
            <v>0</v>
          </cell>
        </row>
        <row r="400">
          <cell r="H400" t="str">
            <v>Sitharamam Kakarala</v>
          </cell>
          <cell r="I400" t="str">
            <v>Cr</v>
          </cell>
          <cell r="J400">
            <v>5000</v>
          </cell>
          <cell r="K400">
            <v>0</v>
          </cell>
          <cell r="L400">
            <v>5000</v>
          </cell>
          <cell r="M400">
            <v>5000</v>
          </cell>
          <cell r="N400">
            <v>0</v>
          </cell>
          <cell r="P400">
            <v>0</v>
          </cell>
        </row>
        <row r="401">
          <cell r="H401" t="str">
            <v>Lawrence Liang</v>
          </cell>
          <cell r="I401" t="str">
            <v>Cr</v>
          </cell>
          <cell r="J401">
            <v>5000</v>
          </cell>
          <cell r="K401">
            <v>0</v>
          </cell>
          <cell r="L401">
            <v>5000</v>
          </cell>
          <cell r="M401">
            <v>5000</v>
          </cell>
          <cell r="N401">
            <v>0</v>
          </cell>
          <cell r="P401">
            <v>0</v>
          </cell>
        </row>
        <row r="402">
          <cell r="H402" t="str">
            <v>Vishnu Timber &amp; Plywood Co.</v>
          </cell>
          <cell r="I402" t="str">
            <v/>
          </cell>
          <cell r="J402">
            <v>0</v>
          </cell>
          <cell r="K402">
            <v>0</v>
          </cell>
          <cell r="L402">
            <v>0</v>
          </cell>
          <cell r="M402">
            <v>19024</v>
          </cell>
          <cell r="N402">
            <v>19024</v>
          </cell>
          <cell r="P402">
            <v>0</v>
          </cell>
        </row>
        <row r="403">
          <cell r="H403" t="str">
            <v>Max Healthcare Institute Ltd</v>
          </cell>
          <cell r="I403" t="str">
            <v>Cr</v>
          </cell>
          <cell r="J403">
            <v>145911</v>
          </cell>
          <cell r="K403">
            <v>0</v>
          </cell>
          <cell r="L403">
            <v>145911</v>
          </cell>
          <cell r="M403">
            <v>1507689</v>
          </cell>
          <cell r="N403">
            <v>1518378</v>
          </cell>
          <cell r="O403" t="str">
            <v>Cr</v>
          </cell>
          <cell r="P403">
            <v>-156600</v>
          </cell>
        </row>
        <row r="404">
          <cell r="H404" t="str">
            <v>Kahkashan Y Danyal</v>
          </cell>
          <cell r="I404" t="str">
            <v/>
          </cell>
          <cell r="J404">
            <v>0</v>
          </cell>
          <cell r="K404">
            <v>0</v>
          </cell>
          <cell r="L404">
            <v>0</v>
          </cell>
          <cell r="M404">
            <v>5000</v>
          </cell>
          <cell r="N404">
            <v>5000</v>
          </cell>
          <cell r="P404">
            <v>0</v>
          </cell>
        </row>
        <row r="405">
          <cell r="H405" t="str">
            <v>Dhruvan Gautham Kocheril</v>
          </cell>
          <cell r="I405" t="str">
            <v/>
          </cell>
          <cell r="J405">
            <v>0</v>
          </cell>
          <cell r="K405">
            <v>0</v>
          </cell>
          <cell r="L405">
            <v>0</v>
          </cell>
          <cell r="M405">
            <v>6000</v>
          </cell>
          <cell r="N405">
            <v>6000</v>
          </cell>
          <cell r="P405">
            <v>0</v>
          </cell>
        </row>
        <row r="406">
          <cell r="H406" t="str">
            <v>Veena Dewani</v>
          </cell>
          <cell r="I406" t="str">
            <v>Cr</v>
          </cell>
          <cell r="J406">
            <v>13875</v>
          </cell>
          <cell r="K406">
            <v>0</v>
          </cell>
          <cell r="L406">
            <v>13875</v>
          </cell>
          <cell r="M406">
            <v>37275</v>
          </cell>
          <cell r="N406">
            <v>23400</v>
          </cell>
          <cell r="P406">
            <v>0</v>
          </cell>
        </row>
        <row r="407">
          <cell r="H407" t="str">
            <v>Nishant Gehlot</v>
          </cell>
          <cell r="I407" t="str">
            <v>Cr</v>
          </cell>
          <cell r="J407">
            <v>18500</v>
          </cell>
          <cell r="K407">
            <v>0</v>
          </cell>
          <cell r="L407">
            <v>18500</v>
          </cell>
          <cell r="M407">
            <v>18500</v>
          </cell>
          <cell r="N407">
            <v>0</v>
          </cell>
          <cell r="P407">
            <v>0</v>
          </cell>
        </row>
        <row r="408">
          <cell r="H408" t="str">
            <v>Sumit Gulati</v>
          </cell>
          <cell r="I408" t="str">
            <v>Cr</v>
          </cell>
          <cell r="J408">
            <v>91575</v>
          </cell>
          <cell r="K408">
            <v>0</v>
          </cell>
          <cell r="L408">
            <v>91575</v>
          </cell>
          <cell r="M408">
            <v>132075</v>
          </cell>
          <cell r="N408">
            <v>137700</v>
          </cell>
          <cell r="O408" t="str">
            <v>Cr</v>
          </cell>
          <cell r="P408">
            <v>-97200</v>
          </cell>
        </row>
        <row r="409">
          <cell r="H409" t="str">
            <v>Times It Solutions</v>
          </cell>
          <cell r="I409" t="str">
            <v>Cr</v>
          </cell>
          <cell r="J409">
            <v>255018</v>
          </cell>
          <cell r="K409">
            <v>0</v>
          </cell>
          <cell r="L409">
            <v>255018</v>
          </cell>
          <cell r="M409">
            <v>2914054</v>
          </cell>
          <cell r="N409">
            <v>2913511</v>
          </cell>
          <cell r="O409" t="str">
            <v>Cr</v>
          </cell>
          <cell r="P409">
            <v>-254475</v>
          </cell>
        </row>
        <row r="410">
          <cell r="H410" t="str">
            <v>Amandeep Kaur</v>
          </cell>
          <cell r="I410" t="str">
            <v>Cr</v>
          </cell>
          <cell r="J410">
            <v>9000</v>
          </cell>
          <cell r="K410">
            <v>0</v>
          </cell>
          <cell r="L410">
            <v>9000</v>
          </cell>
          <cell r="M410">
            <v>9000</v>
          </cell>
          <cell r="N410">
            <v>0</v>
          </cell>
          <cell r="P410">
            <v>0</v>
          </cell>
        </row>
        <row r="411">
          <cell r="H411" t="str">
            <v>Sunil Dutt</v>
          </cell>
          <cell r="I411" t="str">
            <v>Cr</v>
          </cell>
          <cell r="J411">
            <v>9000</v>
          </cell>
          <cell r="K411">
            <v>0</v>
          </cell>
          <cell r="L411">
            <v>9000</v>
          </cell>
          <cell r="M411">
            <v>9000</v>
          </cell>
          <cell r="N411">
            <v>0</v>
          </cell>
          <cell r="P411">
            <v>0</v>
          </cell>
        </row>
        <row r="412">
          <cell r="H412" t="str">
            <v>Metaintent Private Limited</v>
          </cell>
          <cell r="I412" t="str">
            <v>Cr</v>
          </cell>
          <cell r="J412">
            <v>165750</v>
          </cell>
          <cell r="K412">
            <v>0</v>
          </cell>
          <cell r="L412">
            <v>165750</v>
          </cell>
          <cell r="M412">
            <v>173310</v>
          </cell>
          <cell r="N412">
            <v>7560</v>
          </cell>
          <cell r="P412">
            <v>0</v>
          </cell>
        </row>
        <row r="413">
          <cell r="H413" t="str">
            <v>Wood World</v>
          </cell>
          <cell r="I413" t="str">
            <v>Dr</v>
          </cell>
          <cell r="J413">
            <v>6658</v>
          </cell>
          <cell r="K413">
            <v>6658</v>
          </cell>
          <cell r="L413">
            <v>0</v>
          </cell>
          <cell r="M413">
            <v>163</v>
          </cell>
          <cell r="N413">
            <v>6821</v>
          </cell>
          <cell r="P413">
            <v>0</v>
          </cell>
        </row>
        <row r="414">
          <cell r="H414" t="str">
            <v>Shrabana Mukherjee</v>
          </cell>
          <cell r="I414" t="str">
            <v>Cr</v>
          </cell>
          <cell r="J414">
            <v>58275</v>
          </cell>
          <cell r="K414">
            <v>0</v>
          </cell>
          <cell r="L414">
            <v>58275</v>
          </cell>
          <cell r="M414">
            <v>158675</v>
          </cell>
          <cell r="N414">
            <v>148850</v>
          </cell>
          <cell r="O414" t="str">
            <v>Cr</v>
          </cell>
          <cell r="P414">
            <v>-48450</v>
          </cell>
        </row>
        <row r="415">
          <cell r="H415" t="str">
            <v>Flive Consulting Private Limited</v>
          </cell>
          <cell r="I415" t="str">
            <v>Cr</v>
          </cell>
          <cell r="J415">
            <v>109395</v>
          </cell>
          <cell r="K415">
            <v>0</v>
          </cell>
          <cell r="L415">
            <v>109395</v>
          </cell>
          <cell r="M415">
            <v>109395</v>
          </cell>
          <cell r="N415">
            <v>0</v>
          </cell>
          <cell r="P415">
            <v>0</v>
          </cell>
        </row>
        <row r="416">
          <cell r="H416" t="str">
            <v>Eduace Services Private Limited</v>
          </cell>
          <cell r="I416" t="str">
            <v>Cr</v>
          </cell>
          <cell r="J416">
            <v>44200</v>
          </cell>
          <cell r="K416">
            <v>0</v>
          </cell>
          <cell r="L416">
            <v>44200</v>
          </cell>
          <cell r="M416">
            <v>44200</v>
          </cell>
          <cell r="N416">
            <v>317542</v>
          </cell>
          <cell r="O416" t="str">
            <v>Cr</v>
          </cell>
          <cell r="P416">
            <v>-317542</v>
          </cell>
        </row>
        <row r="417">
          <cell r="H417" t="str">
            <v>Trademill &amp; Gym Equipment Repairing Centre-Duplicate</v>
          </cell>
          <cell r="I417" t="str">
            <v>Cr</v>
          </cell>
          <cell r="J417">
            <v>31715</v>
          </cell>
          <cell r="K417">
            <v>0</v>
          </cell>
          <cell r="L417">
            <v>31715</v>
          </cell>
          <cell r="M417">
            <v>31715</v>
          </cell>
          <cell r="N417">
            <v>0</v>
          </cell>
          <cell r="P417">
            <v>0</v>
          </cell>
        </row>
        <row r="418">
          <cell r="H418" t="str">
            <v>Care Health Insurance Limited</v>
          </cell>
          <cell r="I418" t="str">
            <v>Dr</v>
          </cell>
          <cell r="J418">
            <v>25772</v>
          </cell>
          <cell r="K418">
            <v>25772</v>
          </cell>
          <cell r="L418">
            <v>0</v>
          </cell>
          <cell r="M418">
            <v>30881</v>
          </cell>
          <cell r="N418">
            <v>53308</v>
          </cell>
          <cell r="O418" t="str">
            <v>Dr</v>
          </cell>
          <cell r="P418">
            <v>3345</v>
          </cell>
        </row>
        <row r="419">
          <cell r="H419" t="str">
            <v>Shweta Jain</v>
          </cell>
          <cell r="I419" t="str">
            <v>Cr</v>
          </cell>
          <cell r="J419">
            <v>600</v>
          </cell>
          <cell r="K419">
            <v>0</v>
          </cell>
          <cell r="L419">
            <v>600</v>
          </cell>
          <cell r="M419">
            <v>1200</v>
          </cell>
          <cell r="N419">
            <v>600</v>
          </cell>
          <cell r="P419">
            <v>0</v>
          </cell>
        </row>
        <row r="420">
          <cell r="H420" t="str">
            <v>Eastern Book Co. Pvt. Ltd</v>
          </cell>
          <cell r="I420" t="str">
            <v>Cr</v>
          </cell>
          <cell r="J420">
            <v>122265</v>
          </cell>
          <cell r="K420">
            <v>0</v>
          </cell>
          <cell r="L420">
            <v>122265</v>
          </cell>
          <cell r="M420">
            <v>381265</v>
          </cell>
          <cell r="N420">
            <v>259000</v>
          </cell>
          <cell r="P420">
            <v>0</v>
          </cell>
        </row>
        <row r="421">
          <cell r="H421" t="str">
            <v>Shivam Engg.</v>
          </cell>
          <cell r="I421" t="str">
            <v/>
          </cell>
          <cell r="J421">
            <v>0</v>
          </cell>
          <cell r="K421">
            <v>0</v>
          </cell>
          <cell r="L421">
            <v>0</v>
          </cell>
          <cell r="M421">
            <v>20402</v>
          </cell>
          <cell r="N421">
            <v>24143</v>
          </cell>
          <cell r="O421" t="str">
            <v>Cr</v>
          </cell>
          <cell r="P421">
            <v>-3741</v>
          </cell>
        </row>
        <row r="422">
          <cell r="H422" t="str">
            <v>Shri Giriraj Trading Co.</v>
          </cell>
          <cell r="I422" t="str">
            <v>Dr</v>
          </cell>
          <cell r="J422">
            <v>19541</v>
          </cell>
          <cell r="K422">
            <v>19541</v>
          </cell>
          <cell r="L422">
            <v>0</v>
          </cell>
          <cell r="M422">
            <v>0</v>
          </cell>
          <cell r="N422">
            <v>19541</v>
          </cell>
          <cell r="P422">
            <v>0</v>
          </cell>
        </row>
        <row r="423">
          <cell r="H423" t="str">
            <v>Allied Communications Pvt. Ltd.-close</v>
          </cell>
          <cell r="I423" t="str">
            <v/>
          </cell>
          <cell r="J423">
            <v>0</v>
          </cell>
          <cell r="K423">
            <v>0</v>
          </cell>
          <cell r="L423">
            <v>0</v>
          </cell>
          <cell r="M423">
            <v>316393</v>
          </cell>
          <cell r="N423">
            <v>316393</v>
          </cell>
          <cell r="P423">
            <v>0</v>
          </cell>
        </row>
        <row r="424">
          <cell r="H424" t="str">
            <v>Collab Circle Private Limited</v>
          </cell>
          <cell r="I424" t="str">
            <v/>
          </cell>
          <cell r="J424">
            <v>0</v>
          </cell>
          <cell r="K424">
            <v>0</v>
          </cell>
          <cell r="L424">
            <v>0</v>
          </cell>
          <cell r="M424">
            <v>590000</v>
          </cell>
          <cell r="N424">
            <v>590000</v>
          </cell>
          <cell r="P424">
            <v>0</v>
          </cell>
        </row>
        <row r="425">
          <cell r="H425" t="str">
            <v>Abhik Ahuja</v>
          </cell>
          <cell r="I425" t="str">
            <v/>
          </cell>
          <cell r="J425">
            <v>0</v>
          </cell>
          <cell r="K425">
            <v>0</v>
          </cell>
          <cell r="L425">
            <v>0</v>
          </cell>
          <cell r="M425">
            <v>350</v>
          </cell>
          <cell r="N425">
            <v>350</v>
          </cell>
          <cell r="P425">
            <v>0</v>
          </cell>
        </row>
        <row r="426">
          <cell r="H426" t="str">
            <v>Nipun Agarwal</v>
          </cell>
          <cell r="I426" t="str">
            <v>Cr</v>
          </cell>
          <cell r="J426">
            <v>150</v>
          </cell>
          <cell r="K426">
            <v>0</v>
          </cell>
          <cell r="L426">
            <v>150</v>
          </cell>
          <cell r="M426">
            <v>400</v>
          </cell>
          <cell r="N426">
            <v>250</v>
          </cell>
          <cell r="P426">
            <v>0</v>
          </cell>
        </row>
        <row r="427">
          <cell r="H427" t="str">
            <v>Shaurya Sharma</v>
          </cell>
          <cell r="I427" t="str">
            <v/>
          </cell>
          <cell r="J427">
            <v>0</v>
          </cell>
          <cell r="K427">
            <v>0</v>
          </cell>
          <cell r="L427">
            <v>0</v>
          </cell>
          <cell r="M427">
            <v>5900</v>
          </cell>
          <cell r="N427">
            <v>5900</v>
          </cell>
          <cell r="P427">
            <v>0</v>
          </cell>
        </row>
        <row r="428">
          <cell r="H428" t="str">
            <v>Sameer Shrivastava</v>
          </cell>
          <cell r="I428" t="str">
            <v>Cr</v>
          </cell>
          <cell r="J428">
            <v>350</v>
          </cell>
          <cell r="K428">
            <v>0</v>
          </cell>
          <cell r="L428">
            <v>350</v>
          </cell>
          <cell r="M428">
            <v>350</v>
          </cell>
          <cell r="N428">
            <v>0</v>
          </cell>
          <cell r="P428">
            <v>0</v>
          </cell>
        </row>
        <row r="429">
          <cell r="H429" t="str">
            <v>Maninder Singh</v>
          </cell>
          <cell r="I429" t="str">
            <v/>
          </cell>
          <cell r="J429">
            <v>0</v>
          </cell>
          <cell r="K429">
            <v>0</v>
          </cell>
          <cell r="L429">
            <v>0</v>
          </cell>
          <cell r="M429">
            <v>4000</v>
          </cell>
          <cell r="N429">
            <v>4000</v>
          </cell>
          <cell r="P429">
            <v>0</v>
          </cell>
        </row>
        <row r="430">
          <cell r="H430" t="str">
            <v>Anshu Sharma</v>
          </cell>
          <cell r="I430" t="str">
            <v/>
          </cell>
          <cell r="J430">
            <v>0</v>
          </cell>
          <cell r="K430">
            <v>0</v>
          </cell>
          <cell r="L430">
            <v>0</v>
          </cell>
          <cell r="M430">
            <v>144000</v>
          </cell>
          <cell r="N430">
            <v>198000</v>
          </cell>
          <cell r="O430" t="str">
            <v>Cr</v>
          </cell>
          <cell r="P430">
            <v>-54000</v>
          </cell>
        </row>
        <row r="431">
          <cell r="H431" t="str">
            <v>Interviewbit Software Services Llp</v>
          </cell>
          <cell r="I431" t="str">
            <v>Cr</v>
          </cell>
          <cell r="J431">
            <v>51050</v>
          </cell>
          <cell r="K431">
            <v>0</v>
          </cell>
          <cell r="L431">
            <v>51050</v>
          </cell>
          <cell r="M431">
            <v>51050</v>
          </cell>
          <cell r="N431">
            <v>0</v>
          </cell>
          <cell r="P431">
            <v>0</v>
          </cell>
        </row>
        <row r="432">
          <cell r="H432" t="str">
            <v>Ethics Research And Consulting Pvt Ltd</v>
          </cell>
          <cell r="I432" t="str">
            <v/>
          </cell>
          <cell r="J432">
            <v>0</v>
          </cell>
          <cell r="K432">
            <v>0</v>
          </cell>
          <cell r="L432">
            <v>0</v>
          </cell>
          <cell r="M432">
            <v>27000</v>
          </cell>
          <cell r="N432">
            <v>27000</v>
          </cell>
          <cell r="P432">
            <v>0</v>
          </cell>
        </row>
        <row r="433">
          <cell r="H433" t="str">
            <v>Senseindia</v>
          </cell>
          <cell r="I433" t="str">
            <v>Cr</v>
          </cell>
          <cell r="J433">
            <v>19581</v>
          </cell>
          <cell r="K433">
            <v>0</v>
          </cell>
          <cell r="L433">
            <v>19581</v>
          </cell>
          <cell r="M433">
            <v>119385</v>
          </cell>
          <cell r="N433">
            <v>99804</v>
          </cell>
          <cell r="P433">
            <v>0</v>
          </cell>
        </row>
        <row r="434">
          <cell r="H434" t="str">
            <v>Catalyst Inc.</v>
          </cell>
          <cell r="I434" t="str">
            <v>Cr</v>
          </cell>
          <cell r="J434">
            <v>242351</v>
          </cell>
          <cell r="K434">
            <v>0</v>
          </cell>
          <cell r="L434">
            <v>242351</v>
          </cell>
          <cell r="M434">
            <v>831392</v>
          </cell>
          <cell r="N434">
            <v>627528</v>
          </cell>
          <cell r="O434" t="str">
            <v>Cr</v>
          </cell>
          <cell r="P434">
            <v>-38487</v>
          </cell>
        </row>
        <row r="435">
          <cell r="H435" t="str">
            <v>Sanjay Chandwani</v>
          </cell>
          <cell r="I435" t="str">
            <v/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154000</v>
          </cell>
          <cell r="O435" t="str">
            <v>Cr</v>
          </cell>
          <cell r="P435">
            <v>-154000</v>
          </cell>
        </row>
        <row r="436">
          <cell r="H436" t="str">
            <v>Vinit Thakur</v>
          </cell>
          <cell r="I436" t="str">
            <v>Cr</v>
          </cell>
          <cell r="J436">
            <v>26196</v>
          </cell>
          <cell r="K436">
            <v>0</v>
          </cell>
          <cell r="L436">
            <v>26196</v>
          </cell>
          <cell r="M436">
            <v>302676</v>
          </cell>
          <cell r="N436">
            <v>276480</v>
          </cell>
          <cell r="P436">
            <v>0</v>
          </cell>
        </row>
        <row r="437">
          <cell r="H437" t="str">
            <v>Hotel Sayaji</v>
          </cell>
          <cell r="I437" t="str">
            <v/>
          </cell>
          <cell r="J437">
            <v>0</v>
          </cell>
          <cell r="K437">
            <v>0</v>
          </cell>
          <cell r="L437">
            <v>0</v>
          </cell>
          <cell r="M437">
            <v>35400</v>
          </cell>
          <cell r="N437">
            <v>35400</v>
          </cell>
          <cell r="P437">
            <v>0</v>
          </cell>
        </row>
        <row r="438">
          <cell r="H438" t="str">
            <v>Lsag India Llp</v>
          </cell>
          <cell r="I438" t="str">
            <v/>
          </cell>
          <cell r="J438">
            <v>0</v>
          </cell>
          <cell r="K438">
            <v>0</v>
          </cell>
          <cell r="L438">
            <v>0</v>
          </cell>
          <cell r="M438">
            <v>324000</v>
          </cell>
          <cell r="N438">
            <v>324000</v>
          </cell>
          <cell r="P438">
            <v>0</v>
          </cell>
        </row>
        <row r="439">
          <cell r="H439" t="str">
            <v>Sai Cartridge Refilling Centre</v>
          </cell>
          <cell r="I439" t="str">
            <v/>
          </cell>
          <cell r="J439">
            <v>0</v>
          </cell>
          <cell r="K439">
            <v>0</v>
          </cell>
          <cell r="L439">
            <v>0</v>
          </cell>
          <cell r="M439">
            <v>28300</v>
          </cell>
          <cell r="N439">
            <v>28300</v>
          </cell>
          <cell r="P439">
            <v>0</v>
          </cell>
        </row>
        <row r="440">
          <cell r="H440" t="str">
            <v>Mrigank Pawagi</v>
          </cell>
          <cell r="I440" t="str">
            <v/>
          </cell>
          <cell r="J440">
            <v>0</v>
          </cell>
          <cell r="K440">
            <v>0</v>
          </cell>
          <cell r="L440">
            <v>0</v>
          </cell>
          <cell r="M440">
            <v>20640</v>
          </cell>
          <cell r="N440">
            <v>20640</v>
          </cell>
          <cell r="P440">
            <v>0</v>
          </cell>
        </row>
        <row r="441">
          <cell r="H441" t="str">
            <v>Jasbir Kaur</v>
          </cell>
          <cell r="I441" t="str">
            <v/>
          </cell>
          <cell r="J441">
            <v>0</v>
          </cell>
          <cell r="K441">
            <v>0</v>
          </cell>
          <cell r="L441">
            <v>0</v>
          </cell>
          <cell r="M441">
            <v>13760</v>
          </cell>
          <cell r="N441">
            <v>13760</v>
          </cell>
          <cell r="P441">
            <v>0</v>
          </cell>
        </row>
        <row r="442">
          <cell r="H442" t="str">
            <v>Dodi Solutions Private Limited</v>
          </cell>
          <cell r="I442" t="str">
            <v/>
          </cell>
          <cell r="J442">
            <v>0</v>
          </cell>
          <cell r="K442">
            <v>0</v>
          </cell>
          <cell r="L442">
            <v>0</v>
          </cell>
          <cell r="M442">
            <v>279290</v>
          </cell>
          <cell r="N442">
            <v>279290</v>
          </cell>
          <cell r="P442">
            <v>0</v>
          </cell>
        </row>
        <row r="443">
          <cell r="H443" t="str">
            <v>Jayshree</v>
          </cell>
          <cell r="I443" t="str">
            <v/>
          </cell>
          <cell r="J443">
            <v>0</v>
          </cell>
          <cell r="K443">
            <v>0</v>
          </cell>
          <cell r="L443">
            <v>0</v>
          </cell>
          <cell r="M443">
            <v>428220</v>
          </cell>
          <cell r="N443">
            <v>428220</v>
          </cell>
          <cell r="P443">
            <v>0</v>
          </cell>
        </row>
        <row r="444">
          <cell r="H444" t="str">
            <v>Arijit Roy</v>
          </cell>
          <cell r="I444" t="str">
            <v/>
          </cell>
          <cell r="J444">
            <v>0</v>
          </cell>
          <cell r="K444">
            <v>0</v>
          </cell>
          <cell r="L444">
            <v>0</v>
          </cell>
          <cell r="M444">
            <v>10000</v>
          </cell>
          <cell r="N444">
            <v>10000</v>
          </cell>
          <cell r="P444">
            <v>0</v>
          </cell>
        </row>
        <row r="445">
          <cell r="H445" t="str">
            <v>Qp Educational Services Private Ltd</v>
          </cell>
          <cell r="I445" t="str">
            <v/>
          </cell>
          <cell r="J445">
            <v>0</v>
          </cell>
          <cell r="K445">
            <v>0</v>
          </cell>
          <cell r="L445">
            <v>0</v>
          </cell>
          <cell r="M445">
            <v>236000</v>
          </cell>
          <cell r="N445">
            <v>410000</v>
          </cell>
          <cell r="O445" t="str">
            <v>Cr</v>
          </cell>
          <cell r="P445">
            <v>-174000</v>
          </cell>
        </row>
        <row r="446">
          <cell r="H446" t="str">
            <v>Arvind</v>
          </cell>
          <cell r="I446" t="str">
            <v/>
          </cell>
          <cell r="J446">
            <v>0</v>
          </cell>
          <cell r="K446">
            <v>0</v>
          </cell>
          <cell r="L446">
            <v>0</v>
          </cell>
          <cell r="M446">
            <v>750</v>
          </cell>
          <cell r="N446">
            <v>750</v>
          </cell>
          <cell r="P446">
            <v>0</v>
          </cell>
        </row>
        <row r="447">
          <cell r="H447" t="str">
            <v>Abhisek Nayak</v>
          </cell>
          <cell r="I447" t="str">
            <v>Cr</v>
          </cell>
          <cell r="J447">
            <v>29137</v>
          </cell>
          <cell r="K447">
            <v>0</v>
          </cell>
          <cell r="L447">
            <v>29137</v>
          </cell>
          <cell r="M447">
            <v>68962</v>
          </cell>
          <cell r="N447">
            <v>39825</v>
          </cell>
          <cell r="P447">
            <v>0</v>
          </cell>
        </row>
        <row r="448">
          <cell r="H448" t="str">
            <v>Vedadrama India Pvt Ltd</v>
          </cell>
          <cell r="I448" t="str">
            <v/>
          </cell>
          <cell r="J448">
            <v>0</v>
          </cell>
          <cell r="K448">
            <v>0</v>
          </cell>
          <cell r="L448">
            <v>0</v>
          </cell>
          <cell r="M448">
            <v>54000</v>
          </cell>
          <cell r="N448">
            <v>54000</v>
          </cell>
          <cell r="P448">
            <v>0</v>
          </cell>
        </row>
        <row r="449">
          <cell r="H449" t="str">
            <v>Orange Cube Consultancy</v>
          </cell>
          <cell r="I449" t="str">
            <v>Cr</v>
          </cell>
          <cell r="J449">
            <v>35760</v>
          </cell>
          <cell r="K449">
            <v>0</v>
          </cell>
          <cell r="L449">
            <v>35760</v>
          </cell>
          <cell r="M449">
            <v>35760</v>
          </cell>
          <cell r="N449">
            <v>0</v>
          </cell>
          <cell r="P449">
            <v>0</v>
          </cell>
        </row>
        <row r="450">
          <cell r="H450" t="str">
            <v>Catking Educare</v>
          </cell>
          <cell r="I450" t="str">
            <v/>
          </cell>
          <cell r="J450">
            <v>0</v>
          </cell>
          <cell r="K450">
            <v>0</v>
          </cell>
          <cell r="L450">
            <v>0</v>
          </cell>
          <cell r="M450">
            <v>1785000</v>
          </cell>
          <cell r="N450">
            <v>1965000</v>
          </cell>
          <cell r="O450" t="str">
            <v>Cr</v>
          </cell>
          <cell r="P450">
            <v>-180000</v>
          </cell>
        </row>
        <row r="451">
          <cell r="H451" t="str">
            <v>Rishika Bahri</v>
          </cell>
          <cell r="I451" t="str">
            <v/>
          </cell>
          <cell r="J451">
            <v>0</v>
          </cell>
          <cell r="K451">
            <v>0</v>
          </cell>
          <cell r="L451">
            <v>0</v>
          </cell>
          <cell r="M451">
            <v>650</v>
          </cell>
          <cell r="N451">
            <v>950</v>
          </cell>
          <cell r="O451" t="str">
            <v>Cr</v>
          </cell>
          <cell r="P451">
            <v>-300</v>
          </cell>
        </row>
        <row r="452">
          <cell r="H452" t="str">
            <v>Sudeepta Pradhan</v>
          </cell>
          <cell r="I452" t="str">
            <v/>
          </cell>
          <cell r="J452">
            <v>0</v>
          </cell>
          <cell r="K452">
            <v>0</v>
          </cell>
          <cell r="L452">
            <v>0</v>
          </cell>
          <cell r="M452">
            <v>94500</v>
          </cell>
          <cell r="N452">
            <v>94500</v>
          </cell>
          <cell r="P452">
            <v>0</v>
          </cell>
        </row>
        <row r="453">
          <cell r="H453" t="str">
            <v>Chitrakalpa Sen</v>
          </cell>
          <cell r="I453" t="str">
            <v>Cr</v>
          </cell>
          <cell r="J453">
            <v>112387</v>
          </cell>
          <cell r="K453">
            <v>0</v>
          </cell>
          <cell r="L453">
            <v>112387</v>
          </cell>
          <cell r="M453">
            <v>368887</v>
          </cell>
          <cell r="N453">
            <v>357750</v>
          </cell>
          <cell r="O453" t="str">
            <v>Cr</v>
          </cell>
          <cell r="P453">
            <v>-101250</v>
          </cell>
        </row>
        <row r="454">
          <cell r="H454" t="str">
            <v>Mukta Datta</v>
          </cell>
          <cell r="I454" t="str">
            <v/>
          </cell>
          <cell r="J454">
            <v>0</v>
          </cell>
          <cell r="K454">
            <v>0</v>
          </cell>
          <cell r="L454">
            <v>0</v>
          </cell>
          <cell r="M454">
            <v>52920</v>
          </cell>
          <cell r="N454">
            <v>52920</v>
          </cell>
          <cell r="P454">
            <v>0</v>
          </cell>
        </row>
        <row r="455">
          <cell r="H455" t="str">
            <v>Lodha &amp; Co</v>
          </cell>
          <cell r="I455" t="str">
            <v/>
          </cell>
          <cell r="J455">
            <v>0</v>
          </cell>
          <cell r="K455">
            <v>0</v>
          </cell>
          <cell r="L455">
            <v>0</v>
          </cell>
          <cell r="M455">
            <v>386750</v>
          </cell>
          <cell r="N455">
            <v>386750</v>
          </cell>
          <cell r="P455">
            <v>0</v>
          </cell>
        </row>
        <row r="456">
          <cell r="H456" t="str">
            <v>Sangeeta Semwal</v>
          </cell>
          <cell r="I456" t="str">
            <v/>
          </cell>
          <cell r="J456">
            <v>0</v>
          </cell>
          <cell r="K456">
            <v>0</v>
          </cell>
          <cell r="L456">
            <v>0</v>
          </cell>
          <cell r="M456">
            <v>10000</v>
          </cell>
          <cell r="N456">
            <v>10000</v>
          </cell>
          <cell r="P456">
            <v>0</v>
          </cell>
        </row>
        <row r="457">
          <cell r="H457" t="str">
            <v>J.ramkumar</v>
          </cell>
          <cell r="I457" t="str">
            <v/>
          </cell>
          <cell r="J457">
            <v>0</v>
          </cell>
          <cell r="K457">
            <v>0</v>
          </cell>
          <cell r="L457">
            <v>0</v>
          </cell>
          <cell r="M457">
            <v>15000</v>
          </cell>
          <cell r="N457">
            <v>15000</v>
          </cell>
          <cell r="P457">
            <v>0</v>
          </cell>
        </row>
        <row r="458">
          <cell r="H458" t="str">
            <v>Akash Agnihotri</v>
          </cell>
          <cell r="I458" t="str">
            <v/>
          </cell>
          <cell r="J458">
            <v>0</v>
          </cell>
          <cell r="K458">
            <v>0</v>
          </cell>
          <cell r="L458">
            <v>0</v>
          </cell>
          <cell r="M458">
            <v>12590</v>
          </cell>
          <cell r="N458">
            <v>12590</v>
          </cell>
          <cell r="P458">
            <v>0</v>
          </cell>
        </row>
        <row r="459">
          <cell r="H459" t="str">
            <v>Meghana Rana</v>
          </cell>
          <cell r="I459" t="str">
            <v>Cr</v>
          </cell>
          <cell r="J459">
            <v>300</v>
          </cell>
          <cell r="K459">
            <v>0</v>
          </cell>
          <cell r="L459">
            <v>300</v>
          </cell>
          <cell r="M459">
            <v>900</v>
          </cell>
          <cell r="N459">
            <v>600</v>
          </cell>
          <cell r="P459">
            <v>0</v>
          </cell>
        </row>
        <row r="460">
          <cell r="H460" t="str">
            <v>Tannu Enterprices</v>
          </cell>
          <cell r="I460" t="str">
            <v/>
          </cell>
          <cell r="J460">
            <v>0</v>
          </cell>
          <cell r="K460">
            <v>0</v>
          </cell>
          <cell r="L460">
            <v>0</v>
          </cell>
          <cell r="M460">
            <v>10856</v>
          </cell>
          <cell r="N460">
            <v>10856</v>
          </cell>
          <cell r="P460">
            <v>0</v>
          </cell>
        </row>
        <row r="461">
          <cell r="H461" t="str">
            <v>Tushar Rakesh Jaruhar</v>
          </cell>
          <cell r="I461" t="str">
            <v>Cr</v>
          </cell>
          <cell r="J461">
            <v>6549</v>
          </cell>
          <cell r="K461">
            <v>0</v>
          </cell>
          <cell r="L461">
            <v>6549</v>
          </cell>
          <cell r="M461">
            <v>559509</v>
          </cell>
          <cell r="N461">
            <v>552960</v>
          </cell>
          <cell r="P461">
            <v>0</v>
          </cell>
        </row>
        <row r="462">
          <cell r="H462" t="str">
            <v>Subaran Roy</v>
          </cell>
          <cell r="I462" t="str">
            <v/>
          </cell>
          <cell r="J462">
            <v>0</v>
          </cell>
          <cell r="K462">
            <v>0</v>
          </cell>
          <cell r="L462">
            <v>0</v>
          </cell>
          <cell r="M462">
            <v>9450</v>
          </cell>
          <cell r="N462">
            <v>9450</v>
          </cell>
          <cell r="P462">
            <v>0</v>
          </cell>
        </row>
        <row r="463">
          <cell r="H463" t="str">
            <v>International Book Distributors</v>
          </cell>
          <cell r="I463" t="str">
            <v>Cr</v>
          </cell>
          <cell r="J463">
            <v>73616</v>
          </cell>
          <cell r="K463">
            <v>0</v>
          </cell>
          <cell r="L463">
            <v>73616</v>
          </cell>
          <cell r="M463">
            <v>139635</v>
          </cell>
          <cell r="N463">
            <v>130697</v>
          </cell>
          <cell r="O463" t="str">
            <v>Cr</v>
          </cell>
          <cell r="P463">
            <v>-64678</v>
          </cell>
        </row>
        <row r="464">
          <cell r="H464" t="str">
            <v>Ramanujam Padamanabha</v>
          </cell>
          <cell r="I464" t="str">
            <v>Cr</v>
          </cell>
          <cell r="J464">
            <v>46250</v>
          </cell>
          <cell r="K464">
            <v>0</v>
          </cell>
          <cell r="L464">
            <v>46250</v>
          </cell>
          <cell r="M464">
            <v>271250</v>
          </cell>
          <cell r="N464">
            <v>225000</v>
          </cell>
          <cell r="P464">
            <v>0</v>
          </cell>
        </row>
        <row r="465">
          <cell r="H465" t="str">
            <v>Admission Suvidha</v>
          </cell>
          <cell r="I465" t="str">
            <v/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63000</v>
          </cell>
          <cell r="O465" t="str">
            <v>Cr</v>
          </cell>
          <cell r="P465">
            <v>-63000</v>
          </cell>
        </row>
        <row r="466">
          <cell r="H466" t="str">
            <v>Aditi Arora</v>
          </cell>
          <cell r="I466" t="str">
            <v>Cr</v>
          </cell>
          <cell r="J466">
            <v>500</v>
          </cell>
          <cell r="K466">
            <v>0</v>
          </cell>
          <cell r="L466">
            <v>500</v>
          </cell>
          <cell r="M466">
            <v>1350</v>
          </cell>
          <cell r="N466">
            <v>850</v>
          </cell>
          <cell r="P466">
            <v>0</v>
          </cell>
        </row>
        <row r="467">
          <cell r="H467" t="str">
            <v>Ishita Chauhan</v>
          </cell>
          <cell r="I467" t="str">
            <v/>
          </cell>
          <cell r="J467">
            <v>0</v>
          </cell>
          <cell r="K467">
            <v>0</v>
          </cell>
          <cell r="L467">
            <v>0</v>
          </cell>
          <cell r="M467">
            <v>600</v>
          </cell>
          <cell r="N467">
            <v>600</v>
          </cell>
          <cell r="P467">
            <v>0</v>
          </cell>
        </row>
        <row r="468">
          <cell r="H468" t="str">
            <v>Rico Printers</v>
          </cell>
          <cell r="I468" t="str">
            <v/>
          </cell>
          <cell r="J468">
            <v>0</v>
          </cell>
          <cell r="K468">
            <v>0</v>
          </cell>
          <cell r="L468">
            <v>0</v>
          </cell>
          <cell r="M468">
            <v>453</v>
          </cell>
          <cell r="N468">
            <v>453</v>
          </cell>
          <cell r="P468">
            <v>0</v>
          </cell>
        </row>
        <row r="469">
          <cell r="H469" t="str">
            <v>Preksh Innovations Pvt Ltd</v>
          </cell>
          <cell r="I469" t="str">
            <v/>
          </cell>
          <cell r="J469">
            <v>0</v>
          </cell>
          <cell r="K469">
            <v>0</v>
          </cell>
          <cell r="L469">
            <v>0</v>
          </cell>
          <cell r="M469">
            <v>37800</v>
          </cell>
          <cell r="N469">
            <v>37800</v>
          </cell>
          <cell r="P469">
            <v>0</v>
          </cell>
        </row>
        <row r="470">
          <cell r="H470" t="str">
            <v>Yourstory Media Pvt Ltd</v>
          </cell>
          <cell r="I470" t="str">
            <v/>
          </cell>
          <cell r="J470">
            <v>0</v>
          </cell>
          <cell r="K470">
            <v>0</v>
          </cell>
          <cell r="L470">
            <v>0</v>
          </cell>
          <cell r="M470">
            <v>590000</v>
          </cell>
          <cell r="N470">
            <v>774500</v>
          </cell>
          <cell r="O470" t="str">
            <v>Cr</v>
          </cell>
          <cell r="P470">
            <v>-184500</v>
          </cell>
        </row>
        <row r="471">
          <cell r="H471" t="str">
            <v>Gayatri Singh</v>
          </cell>
          <cell r="I471" t="str">
            <v/>
          </cell>
          <cell r="J471">
            <v>0</v>
          </cell>
          <cell r="K471">
            <v>0</v>
          </cell>
          <cell r="L471">
            <v>0</v>
          </cell>
          <cell r="M471">
            <v>157500</v>
          </cell>
          <cell r="N471">
            <v>157500</v>
          </cell>
          <cell r="P471">
            <v>0</v>
          </cell>
        </row>
        <row r="472">
          <cell r="H472" t="str">
            <v>Niramay Chugh</v>
          </cell>
          <cell r="I472" t="str">
            <v/>
          </cell>
          <cell r="J472">
            <v>0</v>
          </cell>
          <cell r="K472">
            <v>0</v>
          </cell>
          <cell r="L472">
            <v>0</v>
          </cell>
          <cell r="M472">
            <v>900</v>
          </cell>
          <cell r="N472">
            <v>2310</v>
          </cell>
          <cell r="O472" t="str">
            <v>Cr</v>
          </cell>
          <cell r="P472">
            <v>-1410</v>
          </cell>
        </row>
        <row r="473">
          <cell r="H473" t="str">
            <v>Raj Stationers</v>
          </cell>
          <cell r="I473" t="str">
            <v>Cr</v>
          </cell>
          <cell r="J473">
            <v>21663</v>
          </cell>
          <cell r="K473">
            <v>0</v>
          </cell>
          <cell r="L473">
            <v>21663</v>
          </cell>
          <cell r="M473">
            <v>171690</v>
          </cell>
          <cell r="N473">
            <v>166887</v>
          </cell>
          <cell r="O473" t="str">
            <v>Cr</v>
          </cell>
          <cell r="P473">
            <v>-16860</v>
          </cell>
        </row>
        <row r="474">
          <cell r="H474" t="str">
            <v>Godaddy India Domains And Hosting Services Private Limited</v>
          </cell>
          <cell r="I474" t="str">
            <v/>
          </cell>
          <cell r="J474">
            <v>0</v>
          </cell>
          <cell r="K474">
            <v>0</v>
          </cell>
          <cell r="L474">
            <v>0</v>
          </cell>
          <cell r="M474">
            <v>1704</v>
          </cell>
          <cell r="N474">
            <v>1704</v>
          </cell>
          <cell r="P474">
            <v>0</v>
          </cell>
        </row>
        <row r="475">
          <cell r="H475" t="str">
            <v>Mrida Heart 'n Soil Foundation</v>
          </cell>
          <cell r="I475" t="str">
            <v>Cr</v>
          </cell>
          <cell r="J475">
            <v>250000</v>
          </cell>
          <cell r="K475">
            <v>0</v>
          </cell>
          <cell r="L475">
            <v>250000</v>
          </cell>
          <cell r="M475">
            <v>1250000</v>
          </cell>
          <cell r="N475">
            <v>1000000</v>
          </cell>
          <cell r="P475">
            <v>0</v>
          </cell>
        </row>
        <row r="476">
          <cell r="H476" t="str">
            <v>Beastnudge Global Private Limited</v>
          </cell>
          <cell r="I476" t="str">
            <v>Cr</v>
          </cell>
          <cell r="J476">
            <v>153042</v>
          </cell>
          <cell r="K476">
            <v>0</v>
          </cell>
          <cell r="L476">
            <v>153042</v>
          </cell>
          <cell r="M476">
            <v>301542</v>
          </cell>
          <cell r="N476">
            <v>148500</v>
          </cell>
          <cell r="P476">
            <v>0</v>
          </cell>
        </row>
        <row r="477">
          <cell r="H477" t="str">
            <v>Suryaansh Educational Events Opc Private Limited</v>
          </cell>
          <cell r="I477" t="str">
            <v/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29376</v>
          </cell>
          <cell r="O477" t="str">
            <v>Cr</v>
          </cell>
          <cell r="P477">
            <v>-29376</v>
          </cell>
        </row>
        <row r="478">
          <cell r="H478" t="str">
            <v>Ebsco International Inc.</v>
          </cell>
          <cell r="I478" t="str">
            <v/>
          </cell>
          <cell r="J478">
            <v>0</v>
          </cell>
          <cell r="K478">
            <v>0</v>
          </cell>
          <cell r="L478">
            <v>0</v>
          </cell>
          <cell r="M478">
            <v>1157069</v>
          </cell>
          <cell r="N478">
            <v>1157069</v>
          </cell>
          <cell r="P478">
            <v>0</v>
          </cell>
        </row>
        <row r="479">
          <cell r="H479" t="str">
            <v>Beenu Kumar</v>
          </cell>
          <cell r="I479" t="str">
            <v>Cr</v>
          </cell>
          <cell r="J479">
            <v>161412</v>
          </cell>
          <cell r="K479">
            <v>0</v>
          </cell>
          <cell r="L479">
            <v>161412</v>
          </cell>
          <cell r="M479">
            <v>543672</v>
          </cell>
          <cell r="N479">
            <v>771285</v>
          </cell>
          <cell r="O479" t="str">
            <v>Cr</v>
          </cell>
          <cell r="P479">
            <v>-389025</v>
          </cell>
        </row>
        <row r="480">
          <cell r="H480" t="str">
            <v>Pearson India Education Services Pvt. Ltd.</v>
          </cell>
          <cell r="I480" t="str">
            <v/>
          </cell>
          <cell r="J480">
            <v>0</v>
          </cell>
          <cell r="K480">
            <v>0</v>
          </cell>
          <cell r="L480">
            <v>0</v>
          </cell>
          <cell r="M480">
            <v>35540</v>
          </cell>
          <cell r="N480">
            <v>35540</v>
          </cell>
          <cell r="P480">
            <v>0</v>
          </cell>
        </row>
        <row r="481">
          <cell r="H481" t="str">
            <v>Sujit Pedda Baliyarasimhuni</v>
          </cell>
          <cell r="I481" t="str">
            <v>Dr</v>
          </cell>
          <cell r="J481">
            <v>375</v>
          </cell>
          <cell r="K481">
            <v>375</v>
          </cell>
          <cell r="L481">
            <v>0</v>
          </cell>
          <cell r="M481">
            <v>162975</v>
          </cell>
          <cell r="N481">
            <v>163350</v>
          </cell>
          <cell r="P481">
            <v>0</v>
          </cell>
        </row>
        <row r="482">
          <cell r="H482" t="str">
            <v>Ranu Gadi</v>
          </cell>
          <cell r="I482" t="str">
            <v/>
          </cell>
          <cell r="J482">
            <v>0</v>
          </cell>
          <cell r="K482">
            <v>0</v>
          </cell>
          <cell r="L482">
            <v>0</v>
          </cell>
          <cell r="M482">
            <v>9000</v>
          </cell>
          <cell r="N482">
            <v>9000</v>
          </cell>
          <cell r="P482">
            <v>0</v>
          </cell>
        </row>
        <row r="483">
          <cell r="H483" t="str">
            <v>Kulvir Singh</v>
          </cell>
          <cell r="I483" t="str">
            <v/>
          </cell>
          <cell r="J483">
            <v>0</v>
          </cell>
          <cell r="K483">
            <v>0</v>
          </cell>
          <cell r="L483">
            <v>0</v>
          </cell>
          <cell r="M483">
            <v>9000</v>
          </cell>
          <cell r="N483">
            <v>9000</v>
          </cell>
          <cell r="P483">
            <v>0</v>
          </cell>
        </row>
        <row r="484">
          <cell r="H484" t="str">
            <v>Transvalue Consultants</v>
          </cell>
          <cell r="I484" t="str">
            <v/>
          </cell>
          <cell r="J484">
            <v>0</v>
          </cell>
          <cell r="K484">
            <v>0</v>
          </cell>
          <cell r="L484">
            <v>0</v>
          </cell>
          <cell r="M484">
            <v>10800</v>
          </cell>
          <cell r="N484">
            <v>10800</v>
          </cell>
          <cell r="P484">
            <v>0</v>
          </cell>
        </row>
        <row r="485">
          <cell r="H485" t="str">
            <v>Linkedin Singapore Pte Ltd</v>
          </cell>
          <cell r="I485" t="str">
            <v/>
          </cell>
          <cell r="J485">
            <v>0</v>
          </cell>
          <cell r="K485">
            <v>0</v>
          </cell>
          <cell r="L485">
            <v>0</v>
          </cell>
          <cell r="M485">
            <v>490504</v>
          </cell>
          <cell r="N485">
            <v>490504</v>
          </cell>
          <cell r="P485">
            <v>0</v>
          </cell>
        </row>
        <row r="486">
          <cell r="H486" t="str">
            <v>Hemant Kumar Gupta</v>
          </cell>
          <cell r="I486" t="str">
            <v>Cr</v>
          </cell>
          <cell r="J486">
            <v>101750</v>
          </cell>
          <cell r="K486">
            <v>0</v>
          </cell>
          <cell r="L486">
            <v>101750</v>
          </cell>
          <cell r="M486">
            <v>497750</v>
          </cell>
          <cell r="N486">
            <v>396000</v>
          </cell>
          <cell r="P486">
            <v>0</v>
          </cell>
        </row>
        <row r="487">
          <cell r="H487" t="str">
            <v>Coding Blocks Pvt Ltd</v>
          </cell>
          <cell r="I487" t="str">
            <v>Cr</v>
          </cell>
          <cell r="J487">
            <v>157290</v>
          </cell>
          <cell r="K487">
            <v>0</v>
          </cell>
          <cell r="L487">
            <v>157290</v>
          </cell>
          <cell r="M487">
            <v>157290</v>
          </cell>
          <cell r="N487">
            <v>476212</v>
          </cell>
          <cell r="O487" t="str">
            <v>Cr</v>
          </cell>
          <cell r="P487">
            <v>-476212</v>
          </cell>
        </row>
        <row r="488">
          <cell r="H488" t="str">
            <v>Sandeep Kapoor</v>
          </cell>
          <cell r="I488" t="str">
            <v>Cr</v>
          </cell>
          <cell r="J488">
            <v>62436</v>
          </cell>
          <cell r="K488">
            <v>0</v>
          </cell>
          <cell r="L488">
            <v>62436</v>
          </cell>
          <cell r="M488">
            <v>520146</v>
          </cell>
          <cell r="N488">
            <v>596460</v>
          </cell>
          <cell r="O488" t="str">
            <v>Cr</v>
          </cell>
          <cell r="P488">
            <v>-138750</v>
          </cell>
        </row>
        <row r="489">
          <cell r="H489" t="str">
            <v>Novi Digital Entertainment Private Limited</v>
          </cell>
          <cell r="I489" t="str">
            <v>Dr</v>
          </cell>
          <cell r="J489">
            <v>2562</v>
          </cell>
          <cell r="K489">
            <v>2562</v>
          </cell>
          <cell r="L489">
            <v>0</v>
          </cell>
          <cell r="M489">
            <v>0</v>
          </cell>
          <cell r="N489">
            <v>2562</v>
          </cell>
          <cell r="P489">
            <v>0</v>
          </cell>
        </row>
        <row r="490">
          <cell r="H490" t="str">
            <v>Manasi Gayatri Chopra</v>
          </cell>
          <cell r="I490" t="str">
            <v>Cr</v>
          </cell>
          <cell r="J490">
            <v>45479</v>
          </cell>
          <cell r="K490">
            <v>0</v>
          </cell>
          <cell r="L490">
            <v>45479</v>
          </cell>
          <cell r="M490">
            <v>67979</v>
          </cell>
          <cell r="N490">
            <v>22500</v>
          </cell>
          <cell r="P490">
            <v>0</v>
          </cell>
        </row>
        <row r="491">
          <cell r="H491" t="str">
            <v>Splurging Plu</v>
          </cell>
          <cell r="I491" t="str">
            <v/>
          </cell>
          <cell r="J491">
            <v>0</v>
          </cell>
          <cell r="K491">
            <v>0</v>
          </cell>
          <cell r="L491">
            <v>0</v>
          </cell>
          <cell r="M491">
            <v>216920</v>
          </cell>
          <cell r="N491">
            <v>389760</v>
          </cell>
          <cell r="O491" t="str">
            <v>Cr</v>
          </cell>
          <cell r="P491">
            <v>-172840</v>
          </cell>
        </row>
        <row r="492">
          <cell r="H492" t="str">
            <v>Trademill &amp; Gym Equipment Repairing Centre</v>
          </cell>
          <cell r="I492" t="str">
            <v>Cr</v>
          </cell>
          <cell r="J492">
            <v>0</v>
          </cell>
          <cell r="K492">
            <v>0</v>
          </cell>
          <cell r="L492">
            <v>0</v>
          </cell>
          <cell r="M492">
            <v>80561</v>
          </cell>
          <cell r="N492">
            <v>80561</v>
          </cell>
          <cell r="P492">
            <v>0</v>
          </cell>
        </row>
        <row r="493">
          <cell r="H493" t="str">
            <v>Gak Partners</v>
          </cell>
          <cell r="I493" t="str">
            <v>Cr</v>
          </cell>
          <cell r="J493">
            <v>69375</v>
          </cell>
          <cell r="K493">
            <v>0</v>
          </cell>
          <cell r="L493">
            <v>69375</v>
          </cell>
          <cell r="M493">
            <v>0</v>
          </cell>
          <cell r="N493">
            <v>0</v>
          </cell>
          <cell r="O493" t="str">
            <v>Cr</v>
          </cell>
          <cell r="P493">
            <v>-69375</v>
          </cell>
        </row>
        <row r="494">
          <cell r="H494" t="str">
            <v>Maneek Kumar</v>
          </cell>
          <cell r="I494" t="str">
            <v/>
          </cell>
          <cell r="J494">
            <v>0</v>
          </cell>
          <cell r="K494">
            <v>0</v>
          </cell>
          <cell r="L494">
            <v>0</v>
          </cell>
          <cell r="M494">
            <v>344000</v>
          </cell>
          <cell r="N494">
            <v>344000</v>
          </cell>
          <cell r="P494">
            <v>0</v>
          </cell>
        </row>
        <row r="495">
          <cell r="H495" t="str">
            <v>Amrita Singh</v>
          </cell>
          <cell r="I495" t="str">
            <v/>
          </cell>
          <cell r="J495">
            <v>0</v>
          </cell>
          <cell r="K495">
            <v>0</v>
          </cell>
          <cell r="L495">
            <v>0</v>
          </cell>
          <cell r="M495">
            <v>52650</v>
          </cell>
          <cell r="N495">
            <v>52650</v>
          </cell>
          <cell r="P495">
            <v>0</v>
          </cell>
        </row>
        <row r="496">
          <cell r="H496" t="str">
            <v>Kalsun Partners</v>
          </cell>
          <cell r="I496" t="str">
            <v/>
          </cell>
          <cell r="J496">
            <v>0</v>
          </cell>
          <cell r="K496">
            <v>0</v>
          </cell>
          <cell r="L496">
            <v>0</v>
          </cell>
          <cell r="M496">
            <v>302400</v>
          </cell>
          <cell r="N496">
            <v>567773</v>
          </cell>
          <cell r="O496" t="str">
            <v>Cr</v>
          </cell>
          <cell r="P496">
            <v>-265373</v>
          </cell>
        </row>
        <row r="497">
          <cell r="H497" t="str">
            <v>Unique Tech Point</v>
          </cell>
          <cell r="I497" t="str">
            <v>Cr</v>
          </cell>
          <cell r="J497">
            <v>35919</v>
          </cell>
          <cell r="K497">
            <v>0</v>
          </cell>
          <cell r="L497">
            <v>35919</v>
          </cell>
          <cell r="M497">
            <v>252690</v>
          </cell>
          <cell r="N497">
            <v>246771</v>
          </cell>
          <cell r="O497" t="str">
            <v>Cr</v>
          </cell>
          <cell r="P497">
            <v>-30000</v>
          </cell>
        </row>
        <row r="498">
          <cell r="H498" t="str">
            <v>Vinita Johorey</v>
          </cell>
          <cell r="I498" t="str">
            <v/>
          </cell>
          <cell r="J498">
            <v>0</v>
          </cell>
          <cell r="K498">
            <v>0</v>
          </cell>
          <cell r="L498">
            <v>0</v>
          </cell>
          <cell r="M498">
            <v>16200</v>
          </cell>
          <cell r="N498">
            <v>16200</v>
          </cell>
          <cell r="P498">
            <v>0</v>
          </cell>
        </row>
        <row r="499">
          <cell r="H499" t="str">
            <v>Legal Talent Management Pvt Ltd</v>
          </cell>
          <cell r="I499" t="str">
            <v/>
          </cell>
          <cell r="J499">
            <v>0</v>
          </cell>
          <cell r="K499">
            <v>0</v>
          </cell>
          <cell r="L499">
            <v>0</v>
          </cell>
          <cell r="M499">
            <v>270000</v>
          </cell>
          <cell r="N499">
            <v>270000</v>
          </cell>
          <cell r="P499">
            <v>0</v>
          </cell>
        </row>
        <row r="500">
          <cell r="H500" t="str">
            <v>Sushil Singh &amp; Associates</v>
          </cell>
          <cell r="I500" t="str">
            <v/>
          </cell>
          <cell r="J500">
            <v>0</v>
          </cell>
          <cell r="K500">
            <v>0</v>
          </cell>
          <cell r="L500">
            <v>0</v>
          </cell>
          <cell r="M500">
            <v>265861</v>
          </cell>
          <cell r="N500">
            <v>401461</v>
          </cell>
          <cell r="O500" t="str">
            <v>Cr</v>
          </cell>
          <cell r="P500">
            <v>-135600</v>
          </cell>
        </row>
        <row r="501">
          <cell r="H501" t="str">
            <v>Neela Natraj</v>
          </cell>
          <cell r="I501" t="str">
            <v/>
          </cell>
          <cell r="J501">
            <v>0</v>
          </cell>
          <cell r="K501">
            <v>0</v>
          </cell>
          <cell r="L501">
            <v>0</v>
          </cell>
          <cell r="M501">
            <v>8000</v>
          </cell>
          <cell r="N501">
            <v>8000</v>
          </cell>
          <cell r="P501">
            <v>0</v>
          </cell>
        </row>
        <row r="502">
          <cell r="H502" t="str">
            <v>Lawctopus.com</v>
          </cell>
          <cell r="I502" t="str">
            <v/>
          </cell>
          <cell r="J502">
            <v>0</v>
          </cell>
          <cell r="K502">
            <v>0</v>
          </cell>
          <cell r="L502">
            <v>0</v>
          </cell>
          <cell r="M502">
            <v>81900</v>
          </cell>
          <cell r="N502">
            <v>81900</v>
          </cell>
          <cell r="P502">
            <v>0</v>
          </cell>
        </row>
        <row r="503">
          <cell r="H503" t="str">
            <v>Sapra Traders</v>
          </cell>
          <cell r="I503" t="str">
            <v>Cr</v>
          </cell>
          <cell r="J503">
            <v>105788</v>
          </cell>
          <cell r="K503">
            <v>0</v>
          </cell>
          <cell r="L503">
            <v>105788</v>
          </cell>
          <cell r="M503">
            <v>377011</v>
          </cell>
          <cell r="N503">
            <v>528614</v>
          </cell>
          <cell r="O503" t="str">
            <v>Cr</v>
          </cell>
          <cell r="P503">
            <v>-257391</v>
          </cell>
        </row>
        <row r="504">
          <cell r="H504" t="str">
            <v>Anshuman Pandey</v>
          </cell>
          <cell r="I504" t="str">
            <v/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92812</v>
          </cell>
          <cell r="O504" t="str">
            <v>Cr</v>
          </cell>
          <cell r="P504">
            <v>-92812</v>
          </cell>
        </row>
        <row r="505">
          <cell r="H505" t="str">
            <v>Global Nanotech</v>
          </cell>
          <cell r="I505" t="str">
            <v/>
          </cell>
          <cell r="J505">
            <v>0</v>
          </cell>
          <cell r="K505">
            <v>0</v>
          </cell>
          <cell r="L505">
            <v>0</v>
          </cell>
          <cell r="M505">
            <v>369652</v>
          </cell>
          <cell r="N505">
            <v>369652</v>
          </cell>
          <cell r="P505">
            <v>0</v>
          </cell>
        </row>
        <row r="506">
          <cell r="H506" t="str">
            <v>System Network Pvt. Ltd.</v>
          </cell>
          <cell r="I506" t="str">
            <v/>
          </cell>
          <cell r="J506">
            <v>0</v>
          </cell>
          <cell r="K506">
            <v>0</v>
          </cell>
          <cell r="L506">
            <v>0</v>
          </cell>
          <cell r="M506">
            <v>1013025</v>
          </cell>
          <cell r="N506">
            <v>1017163</v>
          </cell>
          <cell r="O506" t="str">
            <v>Cr</v>
          </cell>
          <cell r="P506">
            <v>-4138</v>
          </cell>
        </row>
        <row r="507">
          <cell r="H507" t="str">
            <v>Joginder Earth Movers &amp; Enterprises</v>
          </cell>
          <cell r="I507" t="str">
            <v/>
          </cell>
          <cell r="J507">
            <v>0</v>
          </cell>
          <cell r="K507">
            <v>0</v>
          </cell>
          <cell r="L507">
            <v>0</v>
          </cell>
          <cell r="M507">
            <v>18252</v>
          </cell>
          <cell r="N507">
            <v>18252</v>
          </cell>
          <cell r="P507">
            <v>0</v>
          </cell>
        </row>
        <row r="508">
          <cell r="H508" t="str">
            <v>Dr Sheetal Jain</v>
          </cell>
          <cell r="I508" t="str">
            <v>Cr</v>
          </cell>
          <cell r="J508">
            <v>151700</v>
          </cell>
          <cell r="K508">
            <v>0</v>
          </cell>
          <cell r="L508">
            <v>151700</v>
          </cell>
          <cell r="M508">
            <v>290300</v>
          </cell>
          <cell r="N508">
            <v>184800</v>
          </cell>
          <cell r="O508" t="str">
            <v>Cr</v>
          </cell>
          <cell r="P508">
            <v>-46200</v>
          </cell>
        </row>
        <row r="509">
          <cell r="H509" t="str">
            <v>Kshitiz Khera</v>
          </cell>
          <cell r="I509" t="str">
            <v/>
          </cell>
          <cell r="J509">
            <v>0</v>
          </cell>
          <cell r="K509">
            <v>0</v>
          </cell>
          <cell r="L509">
            <v>0</v>
          </cell>
          <cell r="M509">
            <v>18900</v>
          </cell>
          <cell r="N509">
            <v>18900</v>
          </cell>
          <cell r="P509">
            <v>0</v>
          </cell>
        </row>
        <row r="510">
          <cell r="H510" t="str">
            <v>Hdfc Ergo General Insurance Co. Ltd.</v>
          </cell>
          <cell r="I510" t="str">
            <v/>
          </cell>
          <cell r="J510">
            <v>0</v>
          </cell>
          <cell r="K510">
            <v>0</v>
          </cell>
          <cell r="L510">
            <v>0</v>
          </cell>
          <cell r="M510">
            <v>565265</v>
          </cell>
          <cell r="N510">
            <v>564455</v>
          </cell>
          <cell r="O510" t="str">
            <v>Dr</v>
          </cell>
          <cell r="P510">
            <v>810</v>
          </cell>
        </row>
        <row r="511">
          <cell r="H511" t="str">
            <v>Sabudh Foundation</v>
          </cell>
          <cell r="I511" t="str">
            <v/>
          </cell>
          <cell r="J511">
            <v>0</v>
          </cell>
          <cell r="K511">
            <v>0</v>
          </cell>
          <cell r="L511">
            <v>0</v>
          </cell>
          <cell r="M511">
            <v>816355</v>
          </cell>
          <cell r="N511">
            <v>816355</v>
          </cell>
          <cell r="P511">
            <v>0</v>
          </cell>
        </row>
        <row r="512">
          <cell r="H512" t="str">
            <v>Uttara Pattanaik Consulting Services</v>
          </cell>
          <cell r="I512" t="str">
            <v/>
          </cell>
          <cell r="J512">
            <v>0</v>
          </cell>
          <cell r="K512">
            <v>0</v>
          </cell>
          <cell r="L512">
            <v>0</v>
          </cell>
          <cell r="M512">
            <v>162000</v>
          </cell>
          <cell r="N512">
            <v>162000</v>
          </cell>
          <cell r="P512">
            <v>0</v>
          </cell>
        </row>
        <row r="513">
          <cell r="H513" t="str">
            <v>Qs-era India Pvt Ltd</v>
          </cell>
          <cell r="I513" t="str">
            <v>Cr</v>
          </cell>
          <cell r="J513">
            <v>0</v>
          </cell>
          <cell r="K513">
            <v>0</v>
          </cell>
          <cell r="L513">
            <v>0</v>
          </cell>
          <cell r="M513">
            <v>354000</v>
          </cell>
          <cell r="N513">
            <v>354000</v>
          </cell>
          <cell r="P513">
            <v>0</v>
          </cell>
        </row>
        <row r="514">
          <cell r="H514" t="str">
            <v>Dipika Jain</v>
          </cell>
          <cell r="I514" t="str">
            <v>Cr</v>
          </cell>
          <cell r="J514">
            <v>3375</v>
          </cell>
          <cell r="K514">
            <v>0</v>
          </cell>
          <cell r="L514">
            <v>3375</v>
          </cell>
          <cell r="M514">
            <v>3375</v>
          </cell>
          <cell r="N514">
            <v>0</v>
          </cell>
          <cell r="P514">
            <v>0</v>
          </cell>
        </row>
        <row r="515">
          <cell r="H515" t="str">
            <v>Induslynk Training Services Pvt. Ltd. (mettl)</v>
          </cell>
          <cell r="I515" t="str">
            <v>Cr</v>
          </cell>
          <cell r="J515">
            <v>518952</v>
          </cell>
          <cell r="K515">
            <v>0</v>
          </cell>
          <cell r="L515">
            <v>518952</v>
          </cell>
          <cell r="M515">
            <v>1743773</v>
          </cell>
          <cell r="N515">
            <v>1229314</v>
          </cell>
          <cell r="O515" t="str">
            <v>Cr</v>
          </cell>
          <cell r="P515">
            <v>-4493</v>
          </cell>
        </row>
        <row r="516">
          <cell r="H516" t="str">
            <v>Left Hook Total Brand Management</v>
          </cell>
          <cell r="I516" t="str">
            <v/>
          </cell>
          <cell r="J516">
            <v>0</v>
          </cell>
          <cell r="K516">
            <v>0</v>
          </cell>
          <cell r="L516">
            <v>0</v>
          </cell>
          <cell r="M516">
            <v>113000</v>
          </cell>
          <cell r="N516">
            <v>113000</v>
          </cell>
          <cell r="P516">
            <v>0</v>
          </cell>
        </row>
        <row r="517">
          <cell r="H517" t="str">
            <v>Iit Delhi</v>
          </cell>
          <cell r="I517" t="str">
            <v>Dr</v>
          </cell>
          <cell r="J517">
            <v>2000</v>
          </cell>
          <cell r="K517">
            <v>2000</v>
          </cell>
          <cell r="L517">
            <v>0</v>
          </cell>
          <cell r="M517">
            <v>0</v>
          </cell>
          <cell r="N517">
            <v>2000</v>
          </cell>
          <cell r="P517">
            <v>0</v>
          </cell>
        </row>
        <row r="518">
          <cell r="H518" t="str">
            <v>Hotel Royal Orchid</v>
          </cell>
          <cell r="I518" t="str">
            <v/>
          </cell>
          <cell r="J518">
            <v>0</v>
          </cell>
          <cell r="K518">
            <v>0</v>
          </cell>
          <cell r="L518">
            <v>0</v>
          </cell>
          <cell r="M518">
            <v>41300</v>
          </cell>
          <cell r="N518">
            <v>41300</v>
          </cell>
          <cell r="P518">
            <v>0</v>
          </cell>
        </row>
        <row r="519">
          <cell r="H519" t="str">
            <v>Galaxy Insulations Pvt Ltd</v>
          </cell>
          <cell r="I519" t="str">
            <v>Cr</v>
          </cell>
          <cell r="J519">
            <v>15628</v>
          </cell>
          <cell r="K519">
            <v>0</v>
          </cell>
          <cell r="L519">
            <v>15628</v>
          </cell>
          <cell r="M519">
            <v>15628</v>
          </cell>
          <cell r="N519">
            <v>0</v>
          </cell>
          <cell r="P519">
            <v>0</v>
          </cell>
        </row>
        <row r="520">
          <cell r="H520" t="str">
            <v>Hostin Services Pvt. Ltd.</v>
          </cell>
          <cell r="I520" t="str">
            <v>Cr</v>
          </cell>
          <cell r="J520">
            <v>665</v>
          </cell>
          <cell r="K520">
            <v>0</v>
          </cell>
          <cell r="L520">
            <v>665</v>
          </cell>
          <cell r="M520">
            <v>56752</v>
          </cell>
          <cell r="N520">
            <v>56087</v>
          </cell>
          <cell r="P520">
            <v>0</v>
          </cell>
        </row>
        <row r="521">
          <cell r="H521" t="str">
            <v>Airtel-1032163789</v>
          </cell>
          <cell r="I521" t="str">
            <v/>
          </cell>
          <cell r="J521">
            <v>0</v>
          </cell>
          <cell r="K521">
            <v>0</v>
          </cell>
          <cell r="L521">
            <v>0</v>
          </cell>
          <cell r="M521">
            <v>19671</v>
          </cell>
          <cell r="N521">
            <v>24149</v>
          </cell>
          <cell r="O521" t="str">
            <v>Cr</v>
          </cell>
          <cell r="P521">
            <v>-4478</v>
          </cell>
        </row>
        <row r="522">
          <cell r="H522" t="str">
            <v>80 Db Communications Pvt Ltd</v>
          </cell>
          <cell r="I522" t="str">
            <v>Cr</v>
          </cell>
          <cell r="J522">
            <v>896052</v>
          </cell>
          <cell r="K522">
            <v>0</v>
          </cell>
          <cell r="L522">
            <v>896052</v>
          </cell>
          <cell r="M522">
            <v>2264420</v>
          </cell>
          <cell r="N522">
            <v>2014336</v>
          </cell>
          <cell r="O522" t="str">
            <v>Cr</v>
          </cell>
          <cell r="P522">
            <v>-645968</v>
          </cell>
        </row>
        <row r="523">
          <cell r="H523" t="str">
            <v>Charan Singh</v>
          </cell>
          <cell r="I523" t="str">
            <v>Cr</v>
          </cell>
          <cell r="J523">
            <v>4180</v>
          </cell>
          <cell r="K523">
            <v>0</v>
          </cell>
          <cell r="L523">
            <v>4180</v>
          </cell>
          <cell r="M523">
            <v>11130</v>
          </cell>
          <cell r="N523">
            <v>32916</v>
          </cell>
          <cell r="O523" t="str">
            <v>Cr</v>
          </cell>
          <cell r="P523">
            <v>-25966</v>
          </cell>
        </row>
        <row r="524">
          <cell r="H524" t="str">
            <v>Shantanu Shankar Bagchi</v>
          </cell>
          <cell r="I524" t="str">
            <v/>
          </cell>
          <cell r="J524">
            <v>0</v>
          </cell>
          <cell r="K524">
            <v>0</v>
          </cell>
          <cell r="L524">
            <v>0</v>
          </cell>
          <cell r="M524">
            <v>100800</v>
          </cell>
          <cell r="N524">
            <v>100800</v>
          </cell>
          <cell r="P524">
            <v>0</v>
          </cell>
        </row>
        <row r="525">
          <cell r="H525" t="str">
            <v>D.k. Enterprises</v>
          </cell>
          <cell r="I525" t="str">
            <v>Cr</v>
          </cell>
          <cell r="J525">
            <v>151093</v>
          </cell>
          <cell r="K525">
            <v>0</v>
          </cell>
          <cell r="L525">
            <v>151093</v>
          </cell>
          <cell r="M525">
            <v>647477</v>
          </cell>
          <cell r="N525">
            <v>534994</v>
          </cell>
          <cell r="O525" t="str">
            <v>Cr</v>
          </cell>
          <cell r="P525">
            <v>-38610</v>
          </cell>
        </row>
        <row r="526">
          <cell r="H526" t="str">
            <v>Indus Net Techshu Digital Pvt Ltd.</v>
          </cell>
          <cell r="I526" t="str">
            <v>Cr</v>
          </cell>
          <cell r="J526">
            <v>32775</v>
          </cell>
          <cell r="K526">
            <v>0</v>
          </cell>
          <cell r="L526">
            <v>32775</v>
          </cell>
          <cell r="M526">
            <v>360591</v>
          </cell>
          <cell r="N526">
            <v>327816</v>
          </cell>
          <cell r="P526">
            <v>0</v>
          </cell>
        </row>
        <row r="527">
          <cell r="H527" t="str">
            <v>Marinal S Satish</v>
          </cell>
          <cell r="I527" t="str">
            <v/>
          </cell>
          <cell r="J527">
            <v>0</v>
          </cell>
          <cell r="K527">
            <v>0</v>
          </cell>
          <cell r="L527">
            <v>0</v>
          </cell>
          <cell r="M527">
            <v>27000</v>
          </cell>
          <cell r="N527">
            <v>27000</v>
          </cell>
          <cell r="P527">
            <v>0</v>
          </cell>
        </row>
        <row r="528">
          <cell r="H528" t="str">
            <v>Badrinath Duruasula</v>
          </cell>
          <cell r="I528" t="str">
            <v/>
          </cell>
          <cell r="J528">
            <v>0</v>
          </cell>
          <cell r="K528">
            <v>0</v>
          </cell>
          <cell r="L528">
            <v>0</v>
          </cell>
          <cell r="M528">
            <v>30000</v>
          </cell>
          <cell r="N528">
            <v>30000</v>
          </cell>
          <cell r="P528">
            <v>0</v>
          </cell>
        </row>
        <row r="529">
          <cell r="H529" t="str">
            <v>Dalip Kumar-cr.</v>
          </cell>
          <cell r="I529" t="str">
            <v/>
          </cell>
          <cell r="J529">
            <v>0</v>
          </cell>
          <cell r="K529">
            <v>0</v>
          </cell>
          <cell r="L529">
            <v>0</v>
          </cell>
          <cell r="M529">
            <v>27000</v>
          </cell>
          <cell r="N529">
            <v>27000</v>
          </cell>
          <cell r="P529">
            <v>0</v>
          </cell>
        </row>
        <row r="530">
          <cell r="H530" t="str">
            <v>Braintech Sdn Bhd</v>
          </cell>
          <cell r="I530" t="str">
            <v>Cr</v>
          </cell>
          <cell r="J530">
            <v>50000</v>
          </cell>
          <cell r="K530">
            <v>0</v>
          </cell>
          <cell r="L530">
            <v>50000</v>
          </cell>
          <cell r="M530">
            <v>0</v>
          </cell>
          <cell r="N530">
            <v>0</v>
          </cell>
          <cell r="O530" t="str">
            <v>Cr</v>
          </cell>
          <cell r="P530">
            <v>-50000</v>
          </cell>
        </row>
        <row r="531">
          <cell r="H531" t="str">
            <v>Medeor Hospital Ltd</v>
          </cell>
          <cell r="I531" t="str">
            <v/>
          </cell>
          <cell r="J531">
            <v>0</v>
          </cell>
          <cell r="K531">
            <v>0</v>
          </cell>
          <cell r="L531">
            <v>0</v>
          </cell>
          <cell r="M531">
            <v>173468</v>
          </cell>
          <cell r="N531">
            <v>173468</v>
          </cell>
          <cell r="P531">
            <v>0</v>
          </cell>
        </row>
        <row r="532">
          <cell r="H532" t="str">
            <v>Happ Media Pvt Ltd</v>
          </cell>
          <cell r="I532" t="str">
            <v/>
          </cell>
          <cell r="J532">
            <v>0</v>
          </cell>
          <cell r="K532">
            <v>0</v>
          </cell>
          <cell r="L532">
            <v>0</v>
          </cell>
          <cell r="M532">
            <v>105840</v>
          </cell>
          <cell r="N532">
            <v>105840</v>
          </cell>
          <cell r="P532">
            <v>0</v>
          </cell>
        </row>
        <row r="533">
          <cell r="H533" t="str">
            <v>Parul Singh</v>
          </cell>
          <cell r="I533" t="str">
            <v/>
          </cell>
          <cell r="J533">
            <v>0</v>
          </cell>
          <cell r="K533">
            <v>0</v>
          </cell>
          <cell r="L533">
            <v>0</v>
          </cell>
          <cell r="M533">
            <v>428400</v>
          </cell>
          <cell r="N533">
            <v>428400</v>
          </cell>
          <cell r="P533">
            <v>0</v>
          </cell>
        </row>
        <row r="534">
          <cell r="H534" t="str">
            <v>Aditya Pratap Singh Rathore</v>
          </cell>
          <cell r="I534" t="str">
            <v/>
          </cell>
          <cell r="J534">
            <v>0</v>
          </cell>
          <cell r="K534">
            <v>0</v>
          </cell>
          <cell r="L534">
            <v>0</v>
          </cell>
          <cell r="M534">
            <v>1000</v>
          </cell>
          <cell r="N534">
            <v>1000</v>
          </cell>
          <cell r="P534">
            <v>0</v>
          </cell>
        </row>
        <row r="535">
          <cell r="H535" t="str">
            <v>Suman Kumar Deb</v>
          </cell>
          <cell r="I535" t="str">
            <v>Cr</v>
          </cell>
          <cell r="J535">
            <v>41625</v>
          </cell>
          <cell r="K535">
            <v>0</v>
          </cell>
          <cell r="L535">
            <v>41625</v>
          </cell>
          <cell r="M535">
            <v>119925</v>
          </cell>
          <cell r="N535">
            <v>78300</v>
          </cell>
          <cell r="P535">
            <v>0</v>
          </cell>
        </row>
        <row r="536">
          <cell r="H536" t="str">
            <v>Abhilash Ponnam</v>
          </cell>
          <cell r="I536" t="str">
            <v/>
          </cell>
          <cell r="J536">
            <v>0</v>
          </cell>
          <cell r="K536">
            <v>0</v>
          </cell>
          <cell r="L536">
            <v>0</v>
          </cell>
          <cell r="M536">
            <v>100800</v>
          </cell>
          <cell r="N536">
            <v>100800</v>
          </cell>
          <cell r="P536">
            <v>0</v>
          </cell>
        </row>
        <row r="537">
          <cell r="H537" t="str">
            <v>Ram Kishan Sharma</v>
          </cell>
          <cell r="I537" t="str">
            <v/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11250</v>
          </cell>
          <cell r="O537" t="str">
            <v>Cr</v>
          </cell>
          <cell r="P537">
            <v>-11250</v>
          </cell>
        </row>
        <row r="538">
          <cell r="H538" t="str">
            <v>My Admission (mohd Aslam)</v>
          </cell>
          <cell r="I538" t="str">
            <v>Cr</v>
          </cell>
          <cell r="J538">
            <v>70800</v>
          </cell>
          <cell r="K538">
            <v>0</v>
          </cell>
          <cell r="L538">
            <v>70800</v>
          </cell>
          <cell r="M538">
            <v>346800</v>
          </cell>
          <cell r="N538">
            <v>276000</v>
          </cell>
          <cell r="P538">
            <v>0</v>
          </cell>
        </row>
        <row r="539">
          <cell r="H539" t="str">
            <v>Vaidyanathan K N</v>
          </cell>
          <cell r="I539" t="str">
            <v/>
          </cell>
          <cell r="J539">
            <v>0</v>
          </cell>
          <cell r="K539">
            <v>0</v>
          </cell>
          <cell r="L539">
            <v>0</v>
          </cell>
          <cell r="M539">
            <v>8100</v>
          </cell>
          <cell r="N539">
            <v>98100</v>
          </cell>
          <cell r="O539" t="str">
            <v>Cr</v>
          </cell>
          <cell r="P539">
            <v>-90000</v>
          </cell>
        </row>
        <row r="540">
          <cell r="H540" t="str">
            <v>Pioneer Services</v>
          </cell>
          <cell r="I540" t="str">
            <v/>
          </cell>
          <cell r="J540">
            <v>0</v>
          </cell>
          <cell r="K540">
            <v>0</v>
          </cell>
          <cell r="L540">
            <v>0</v>
          </cell>
          <cell r="M540">
            <v>743400</v>
          </cell>
          <cell r="N540">
            <v>743400</v>
          </cell>
          <cell r="P540">
            <v>0</v>
          </cell>
        </row>
        <row r="541">
          <cell r="H541" t="str">
            <v>Go Digit General Insurance Limited</v>
          </cell>
          <cell r="I541" t="str">
            <v/>
          </cell>
          <cell r="J541">
            <v>0</v>
          </cell>
          <cell r="K541">
            <v>0</v>
          </cell>
          <cell r="L541">
            <v>0</v>
          </cell>
          <cell r="M541">
            <v>441923</v>
          </cell>
          <cell r="N541">
            <v>391265</v>
          </cell>
          <cell r="O541" t="str">
            <v>Dr</v>
          </cell>
          <cell r="P541">
            <v>50658</v>
          </cell>
        </row>
        <row r="542">
          <cell r="H542" t="str">
            <v>Smitha Sarma Ranganathan</v>
          </cell>
          <cell r="I542" t="str">
            <v/>
          </cell>
          <cell r="J542">
            <v>0</v>
          </cell>
          <cell r="K542">
            <v>0</v>
          </cell>
          <cell r="L542">
            <v>0</v>
          </cell>
          <cell r="M542">
            <v>81000</v>
          </cell>
          <cell r="N542">
            <v>81000</v>
          </cell>
          <cell r="P542">
            <v>0</v>
          </cell>
        </row>
        <row r="543">
          <cell r="H543" t="str">
            <v>Sumit Shandilya</v>
          </cell>
          <cell r="I543" t="str">
            <v>Cr</v>
          </cell>
          <cell r="J543">
            <v>115775</v>
          </cell>
          <cell r="K543">
            <v>0</v>
          </cell>
          <cell r="L543">
            <v>115775</v>
          </cell>
          <cell r="M543">
            <v>1468900</v>
          </cell>
          <cell r="N543">
            <v>1465625</v>
          </cell>
          <cell r="O543" t="str">
            <v>Cr</v>
          </cell>
          <cell r="P543">
            <v>-112500</v>
          </cell>
        </row>
        <row r="544">
          <cell r="H544" t="str">
            <v>Basant Singh Bhandari</v>
          </cell>
          <cell r="I544" t="str">
            <v/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24300</v>
          </cell>
          <cell r="O544" t="str">
            <v>Cr</v>
          </cell>
          <cell r="P544">
            <v>-24300</v>
          </cell>
        </row>
        <row r="545">
          <cell r="H545" t="str">
            <v>Association Of Private Self Financing Universities In Haryana</v>
          </cell>
          <cell r="I545" t="str">
            <v/>
          </cell>
          <cell r="J545">
            <v>0</v>
          </cell>
          <cell r="K545">
            <v>0</v>
          </cell>
          <cell r="L545">
            <v>0</v>
          </cell>
          <cell r="M545">
            <v>25000</v>
          </cell>
          <cell r="N545">
            <v>25000</v>
          </cell>
          <cell r="P545">
            <v>0</v>
          </cell>
        </row>
        <row r="546">
          <cell r="H546" t="str">
            <v>Pankaj Narayan Tewari</v>
          </cell>
          <cell r="I546" t="str">
            <v>Cr</v>
          </cell>
          <cell r="J546">
            <v>82600</v>
          </cell>
          <cell r="K546">
            <v>0</v>
          </cell>
          <cell r="L546">
            <v>82600</v>
          </cell>
          <cell r="M546">
            <v>2409600</v>
          </cell>
          <cell r="N546">
            <v>2327000</v>
          </cell>
          <cell r="P546">
            <v>0</v>
          </cell>
        </row>
        <row r="547">
          <cell r="H547" t="str">
            <v>College Board</v>
          </cell>
          <cell r="I547" t="str">
            <v/>
          </cell>
          <cell r="J547">
            <v>0</v>
          </cell>
          <cell r="K547">
            <v>0</v>
          </cell>
          <cell r="L547">
            <v>0</v>
          </cell>
          <cell r="M547">
            <v>70630</v>
          </cell>
          <cell r="N547">
            <v>70630</v>
          </cell>
          <cell r="P547">
            <v>0</v>
          </cell>
        </row>
        <row r="548">
          <cell r="H548" t="str">
            <v>Raman Kant Munjal Foundatoin</v>
          </cell>
          <cell r="I548" t="str">
            <v>Cr</v>
          </cell>
          <cell r="J548">
            <v>4750</v>
          </cell>
          <cell r="K548">
            <v>0</v>
          </cell>
          <cell r="L548">
            <v>4750</v>
          </cell>
          <cell r="M548">
            <v>11050</v>
          </cell>
          <cell r="N548">
            <v>11800</v>
          </cell>
          <cell r="O548" t="str">
            <v>Cr</v>
          </cell>
          <cell r="P548">
            <v>-5500</v>
          </cell>
        </row>
        <row r="549">
          <cell r="H549" t="str">
            <v>Iffco Tokio General Insurance Company Ltd</v>
          </cell>
          <cell r="I549" t="str">
            <v>Dr</v>
          </cell>
          <cell r="J549">
            <v>2500</v>
          </cell>
          <cell r="K549">
            <v>2500</v>
          </cell>
          <cell r="L549">
            <v>0</v>
          </cell>
          <cell r="M549">
            <v>25454</v>
          </cell>
          <cell r="N549">
            <v>27954</v>
          </cell>
          <cell r="P549">
            <v>0</v>
          </cell>
        </row>
        <row r="550">
          <cell r="H550" t="str">
            <v>Pankaj Chandna</v>
          </cell>
          <cell r="I550" t="str">
            <v>Dr</v>
          </cell>
          <cell r="J550">
            <v>375</v>
          </cell>
          <cell r="K550">
            <v>375</v>
          </cell>
          <cell r="L550">
            <v>0</v>
          </cell>
          <cell r="M550">
            <v>27625</v>
          </cell>
          <cell r="N550">
            <v>28000</v>
          </cell>
          <cell r="P550">
            <v>0</v>
          </cell>
        </row>
        <row r="551">
          <cell r="H551" t="str">
            <v>R Balasubramanian</v>
          </cell>
          <cell r="I551" t="str">
            <v/>
          </cell>
          <cell r="J551">
            <v>0</v>
          </cell>
          <cell r="K551">
            <v>0</v>
          </cell>
          <cell r="L551">
            <v>0</v>
          </cell>
          <cell r="M551">
            <v>5000</v>
          </cell>
          <cell r="N551">
            <v>5000</v>
          </cell>
          <cell r="P551">
            <v>0</v>
          </cell>
        </row>
        <row r="552">
          <cell r="H552" t="str">
            <v>Digvijay Singh</v>
          </cell>
          <cell r="I552" t="str">
            <v/>
          </cell>
          <cell r="J552">
            <v>0</v>
          </cell>
          <cell r="K552">
            <v>0</v>
          </cell>
          <cell r="L552">
            <v>0</v>
          </cell>
          <cell r="M552">
            <v>933</v>
          </cell>
          <cell r="N552">
            <v>933</v>
          </cell>
          <cell r="P552">
            <v>0</v>
          </cell>
        </row>
        <row r="553">
          <cell r="H553" t="str">
            <v>Lionel Aranha</v>
          </cell>
          <cell r="I553" t="str">
            <v/>
          </cell>
          <cell r="J553">
            <v>0</v>
          </cell>
          <cell r="K553">
            <v>0</v>
          </cell>
          <cell r="L553">
            <v>0</v>
          </cell>
          <cell r="M553">
            <v>453600</v>
          </cell>
          <cell r="N553">
            <v>453600</v>
          </cell>
          <cell r="P553">
            <v>0</v>
          </cell>
        </row>
        <row r="554">
          <cell r="H554" t="str">
            <v>Efmd Global Network-switzerland</v>
          </cell>
          <cell r="I554" t="str">
            <v>Cr</v>
          </cell>
          <cell r="J554">
            <v>112988</v>
          </cell>
          <cell r="K554">
            <v>0</v>
          </cell>
          <cell r="L554">
            <v>112988</v>
          </cell>
          <cell r="M554">
            <v>112988</v>
          </cell>
          <cell r="N554">
            <v>64088</v>
          </cell>
          <cell r="O554" t="str">
            <v>Cr</v>
          </cell>
          <cell r="P554">
            <v>-64088</v>
          </cell>
        </row>
        <row r="555">
          <cell r="H555" t="str">
            <v>Efmd-belgium</v>
          </cell>
          <cell r="I555" t="str">
            <v>Cr</v>
          </cell>
          <cell r="J555">
            <v>91294</v>
          </cell>
          <cell r="K555">
            <v>0</v>
          </cell>
          <cell r="L555">
            <v>91294</v>
          </cell>
          <cell r="M555">
            <v>604494</v>
          </cell>
          <cell r="N555">
            <v>572161</v>
          </cell>
          <cell r="O555" t="str">
            <v>Cr</v>
          </cell>
          <cell r="P555">
            <v>-58961</v>
          </cell>
        </row>
        <row r="556">
          <cell r="H556" t="str">
            <v>Amazon.com (online)</v>
          </cell>
          <cell r="I556" t="str">
            <v/>
          </cell>
          <cell r="J556">
            <v>0</v>
          </cell>
          <cell r="K556">
            <v>0</v>
          </cell>
          <cell r="L556">
            <v>0</v>
          </cell>
          <cell r="M556">
            <v>108851</v>
          </cell>
          <cell r="N556">
            <v>108851</v>
          </cell>
          <cell r="P556">
            <v>0</v>
          </cell>
        </row>
        <row r="557">
          <cell r="H557" t="str">
            <v>Jhulan Mukherjee-consultant</v>
          </cell>
          <cell r="I557" t="str">
            <v>Cr</v>
          </cell>
          <cell r="J557">
            <v>54112</v>
          </cell>
          <cell r="K557">
            <v>0</v>
          </cell>
          <cell r="L557">
            <v>54112</v>
          </cell>
          <cell r="M557">
            <v>54112</v>
          </cell>
          <cell r="N557">
            <v>0</v>
          </cell>
          <cell r="P557">
            <v>0</v>
          </cell>
        </row>
        <row r="558">
          <cell r="H558" t="str">
            <v>M.afzal Wani</v>
          </cell>
          <cell r="I558" t="str">
            <v/>
          </cell>
          <cell r="J558">
            <v>0</v>
          </cell>
          <cell r="K558">
            <v>0</v>
          </cell>
          <cell r="L558">
            <v>0</v>
          </cell>
          <cell r="M558">
            <v>3000</v>
          </cell>
          <cell r="N558">
            <v>3000</v>
          </cell>
          <cell r="P558">
            <v>0</v>
          </cell>
        </row>
        <row r="559">
          <cell r="H559" t="str">
            <v>Bansal Bartan Bhandar</v>
          </cell>
          <cell r="I559" t="str">
            <v/>
          </cell>
          <cell r="J559">
            <v>0</v>
          </cell>
          <cell r="K559">
            <v>0</v>
          </cell>
          <cell r="L559">
            <v>0</v>
          </cell>
          <cell r="M559">
            <v>183100</v>
          </cell>
          <cell r="N559">
            <v>187230</v>
          </cell>
          <cell r="O559" t="str">
            <v>Cr</v>
          </cell>
          <cell r="P559">
            <v>-4130</v>
          </cell>
        </row>
        <row r="560">
          <cell r="H560" t="str">
            <v>Liberty General Insurance Ltd.</v>
          </cell>
          <cell r="I560" t="str">
            <v>Dr</v>
          </cell>
          <cell r="J560">
            <v>81313</v>
          </cell>
          <cell r="K560">
            <v>81313</v>
          </cell>
          <cell r="L560">
            <v>0</v>
          </cell>
          <cell r="M560">
            <v>0</v>
          </cell>
          <cell r="N560">
            <v>0</v>
          </cell>
          <cell r="O560" t="str">
            <v>Dr</v>
          </cell>
          <cell r="P560">
            <v>81313</v>
          </cell>
        </row>
        <row r="561">
          <cell r="H561" t="str">
            <v>Manoj Misra</v>
          </cell>
          <cell r="I561" t="str">
            <v/>
          </cell>
          <cell r="J561">
            <v>0</v>
          </cell>
          <cell r="K561">
            <v>0</v>
          </cell>
          <cell r="L561">
            <v>0</v>
          </cell>
          <cell r="M561">
            <v>9000</v>
          </cell>
          <cell r="N561">
            <v>9000</v>
          </cell>
          <cell r="P561">
            <v>0</v>
          </cell>
        </row>
        <row r="562">
          <cell r="H562" t="str">
            <v>Saurabh Gupta Architect</v>
          </cell>
          <cell r="I562" t="str">
            <v>Dr</v>
          </cell>
          <cell r="J562">
            <v>238001</v>
          </cell>
          <cell r="K562">
            <v>238001</v>
          </cell>
          <cell r="L562">
            <v>0</v>
          </cell>
          <cell r="M562">
            <v>0</v>
          </cell>
          <cell r="N562">
            <v>0</v>
          </cell>
          <cell r="O562" t="str">
            <v>Dr</v>
          </cell>
          <cell r="P562">
            <v>238001</v>
          </cell>
        </row>
        <row r="563">
          <cell r="H563" t="str">
            <v>K.r.sarma</v>
          </cell>
          <cell r="I563" t="str">
            <v>Cr</v>
          </cell>
          <cell r="J563">
            <v>22200</v>
          </cell>
          <cell r="K563">
            <v>0</v>
          </cell>
          <cell r="L563">
            <v>22200</v>
          </cell>
          <cell r="M563">
            <v>22200</v>
          </cell>
          <cell r="N563">
            <v>0</v>
          </cell>
          <cell r="P563">
            <v>0</v>
          </cell>
        </row>
        <row r="564">
          <cell r="H564" t="str">
            <v>Purushottam Chandra Kaushik</v>
          </cell>
          <cell r="I564" t="str">
            <v>Cr</v>
          </cell>
          <cell r="J564">
            <v>7400</v>
          </cell>
          <cell r="K564">
            <v>0</v>
          </cell>
          <cell r="L564">
            <v>7400</v>
          </cell>
          <cell r="M564">
            <v>7400</v>
          </cell>
          <cell r="N564">
            <v>0</v>
          </cell>
          <cell r="P564">
            <v>0</v>
          </cell>
        </row>
        <row r="565">
          <cell r="H565" t="str">
            <v>Universal Add Agency</v>
          </cell>
          <cell r="I565" t="str">
            <v/>
          </cell>
          <cell r="J565">
            <v>0</v>
          </cell>
          <cell r="K565">
            <v>0</v>
          </cell>
          <cell r="L565">
            <v>0</v>
          </cell>
          <cell r="M565">
            <v>292320</v>
          </cell>
          <cell r="N565">
            <v>292320</v>
          </cell>
          <cell r="P565">
            <v>0</v>
          </cell>
        </row>
        <row r="566">
          <cell r="H566" t="str">
            <v>Monika</v>
          </cell>
          <cell r="I566" t="str">
            <v/>
          </cell>
          <cell r="J566">
            <v>0</v>
          </cell>
          <cell r="K566">
            <v>0</v>
          </cell>
          <cell r="L566">
            <v>0</v>
          </cell>
          <cell r="M566">
            <v>1150</v>
          </cell>
          <cell r="N566">
            <v>1150</v>
          </cell>
          <cell r="P566">
            <v>0</v>
          </cell>
        </row>
        <row r="567">
          <cell r="H567" t="str">
            <v>N R Bhusnurmath</v>
          </cell>
          <cell r="I567" t="str">
            <v/>
          </cell>
          <cell r="J567">
            <v>0</v>
          </cell>
          <cell r="K567">
            <v>0</v>
          </cell>
          <cell r="L567">
            <v>0</v>
          </cell>
          <cell r="M567">
            <v>5000</v>
          </cell>
          <cell r="N567">
            <v>5000</v>
          </cell>
          <cell r="P567">
            <v>0</v>
          </cell>
        </row>
        <row r="568">
          <cell r="H568" t="str">
            <v>Manoj Kumar Srivastava</v>
          </cell>
          <cell r="I568" t="str">
            <v/>
          </cell>
          <cell r="J568">
            <v>0</v>
          </cell>
          <cell r="K568">
            <v>0</v>
          </cell>
          <cell r="L568">
            <v>0</v>
          </cell>
          <cell r="M568">
            <v>14000</v>
          </cell>
          <cell r="N568">
            <v>14000</v>
          </cell>
          <cell r="P568">
            <v>0</v>
          </cell>
        </row>
        <row r="569">
          <cell r="H569" t="str">
            <v>Ashavani Kumar</v>
          </cell>
          <cell r="I569" t="str">
            <v/>
          </cell>
          <cell r="J569">
            <v>0</v>
          </cell>
          <cell r="K569">
            <v>0</v>
          </cell>
          <cell r="L569">
            <v>0</v>
          </cell>
          <cell r="M569">
            <v>4000</v>
          </cell>
          <cell r="N569">
            <v>4000</v>
          </cell>
          <cell r="P569">
            <v>0</v>
          </cell>
        </row>
        <row r="570">
          <cell r="H570" t="str">
            <v>Mani Mehra</v>
          </cell>
          <cell r="I570" t="str">
            <v/>
          </cell>
          <cell r="J570">
            <v>0</v>
          </cell>
          <cell r="K570">
            <v>0</v>
          </cell>
          <cell r="L570">
            <v>0</v>
          </cell>
          <cell r="M570">
            <v>15000</v>
          </cell>
          <cell r="N570">
            <v>15000</v>
          </cell>
          <cell r="P570">
            <v>0</v>
          </cell>
        </row>
        <row r="571">
          <cell r="H571" t="str">
            <v>Vinay Kumar Nangia</v>
          </cell>
          <cell r="I571" t="str">
            <v>Cr</v>
          </cell>
          <cell r="J571">
            <v>7400</v>
          </cell>
          <cell r="K571">
            <v>0</v>
          </cell>
          <cell r="L571">
            <v>7400</v>
          </cell>
          <cell r="M571">
            <v>307100</v>
          </cell>
          <cell r="N571">
            <v>389700</v>
          </cell>
          <cell r="O571" t="str">
            <v>Cr</v>
          </cell>
          <cell r="P571">
            <v>-90000</v>
          </cell>
        </row>
        <row r="572">
          <cell r="H572" t="str">
            <v>Kumkum Garg</v>
          </cell>
          <cell r="I572" t="str">
            <v/>
          </cell>
          <cell r="J572">
            <v>0</v>
          </cell>
          <cell r="K572">
            <v>0</v>
          </cell>
          <cell r="L572">
            <v>0</v>
          </cell>
          <cell r="M572">
            <v>317500</v>
          </cell>
          <cell r="N572">
            <v>317500</v>
          </cell>
          <cell r="P572">
            <v>0</v>
          </cell>
        </row>
        <row r="573">
          <cell r="H573" t="str">
            <v>Shegorika Rajwani</v>
          </cell>
          <cell r="I573" t="str">
            <v>Cr</v>
          </cell>
          <cell r="J573">
            <v>203962</v>
          </cell>
          <cell r="K573">
            <v>0</v>
          </cell>
          <cell r="L573">
            <v>203962</v>
          </cell>
          <cell r="M573">
            <v>670562</v>
          </cell>
          <cell r="N573">
            <v>510400</v>
          </cell>
          <cell r="O573" t="str">
            <v>Cr</v>
          </cell>
          <cell r="P573">
            <v>-43800</v>
          </cell>
        </row>
        <row r="574">
          <cell r="H574" t="str">
            <v>Association Of Indian Universities</v>
          </cell>
          <cell r="I574" t="str">
            <v/>
          </cell>
          <cell r="J574">
            <v>0</v>
          </cell>
          <cell r="K574">
            <v>0</v>
          </cell>
          <cell r="L574">
            <v>0</v>
          </cell>
          <cell r="M574">
            <v>354000</v>
          </cell>
          <cell r="N574">
            <v>354000</v>
          </cell>
          <cell r="P574">
            <v>0</v>
          </cell>
        </row>
        <row r="575">
          <cell r="H575" t="str">
            <v>Pankaj Chandra</v>
          </cell>
          <cell r="I575" t="str">
            <v/>
          </cell>
          <cell r="J575">
            <v>0</v>
          </cell>
          <cell r="K575">
            <v>0</v>
          </cell>
          <cell r="L575">
            <v>0</v>
          </cell>
          <cell r="M575">
            <v>9000</v>
          </cell>
          <cell r="N575">
            <v>9000</v>
          </cell>
          <cell r="P575">
            <v>0</v>
          </cell>
        </row>
        <row r="576">
          <cell r="H576" t="str">
            <v>Santosh Rangnekar</v>
          </cell>
          <cell r="I576" t="str">
            <v/>
          </cell>
          <cell r="J576">
            <v>0</v>
          </cell>
          <cell r="K576">
            <v>0</v>
          </cell>
          <cell r="L576">
            <v>0</v>
          </cell>
          <cell r="M576">
            <v>5000</v>
          </cell>
          <cell r="N576">
            <v>5000</v>
          </cell>
          <cell r="P576">
            <v>0</v>
          </cell>
        </row>
        <row r="577">
          <cell r="H577" t="str">
            <v>Indian Oil Corporation Ltd</v>
          </cell>
          <cell r="I577" t="str">
            <v/>
          </cell>
          <cell r="J577">
            <v>0</v>
          </cell>
          <cell r="K577">
            <v>0</v>
          </cell>
          <cell r="L577">
            <v>0</v>
          </cell>
          <cell r="M577">
            <v>1120312</v>
          </cell>
          <cell r="N577">
            <v>2230020</v>
          </cell>
          <cell r="O577" t="str">
            <v>Cr</v>
          </cell>
          <cell r="P577">
            <v>-1109708</v>
          </cell>
        </row>
        <row r="578">
          <cell r="H578" t="str">
            <v>Bar Council Of India</v>
          </cell>
          <cell r="I578" t="str">
            <v/>
          </cell>
          <cell r="J578">
            <v>0</v>
          </cell>
          <cell r="K578">
            <v>0</v>
          </cell>
          <cell r="L578">
            <v>0</v>
          </cell>
          <cell r="M578">
            <v>550000</v>
          </cell>
          <cell r="N578">
            <v>550000</v>
          </cell>
          <cell r="P578">
            <v>0</v>
          </cell>
        </row>
        <row r="579">
          <cell r="H579" t="str">
            <v>Mona Dutta</v>
          </cell>
          <cell r="I579" t="str">
            <v/>
          </cell>
          <cell r="J579">
            <v>0</v>
          </cell>
          <cell r="K579">
            <v>0</v>
          </cell>
          <cell r="L579">
            <v>0</v>
          </cell>
          <cell r="M579">
            <v>22500</v>
          </cell>
          <cell r="N579">
            <v>22500</v>
          </cell>
          <cell r="P579">
            <v>0</v>
          </cell>
        </row>
        <row r="580">
          <cell r="H580" t="str">
            <v>Mindler Education Pvt Ltd</v>
          </cell>
          <cell r="I580" t="str">
            <v>Cr</v>
          </cell>
          <cell r="J580">
            <v>22100</v>
          </cell>
          <cell r="K580">
            <v>0</v>
          </cell>
          <cell r="L580">
            <v>22100</v>
          </cell>
          <cell r="M580">
            <v>22100</v>
          </cell>
          <cell r="N580">
            <v>0</v>
          </cell>
          <cell r="P580">
            <v>0</v>
          </cell>
        </row>
        <row r="581">
          <cell r="H581" t="str">
            <v>Mcgraw Hill Education India Pvt Ltd</v>
          </cell>
          <cell r="I581" t="str">
            <v>Cr</v>
          </cell>
          <cell r="J581">
            <v>73910</v>
          </cell>
          <cell r="K581">
            <v>0</v>
          </cell>
          <cell r="L581">
            <v>73910</v>
          </cell>
          <cell r="M581">
            <v>79857</v>
          </cell>
          <cell r="N581">
            <v>5947</v>
          </cell>
          <cell r="P581">
            <v>0</v>
          </cell>
        </row>
        <row r="582">
          <cell r="H582" t="str">
            <v>Manupatra Information Solutions Pvt Ltd</v>
          </cell>
          <cell r="I582" t="str">
            <v/>
          </cell>
          <cell r="J582">
            <v>0</v>
          </cell>
          <cell r="K582">
            <v>0</v>
          </cell>
          <cell r="L582">
            <v>0</v>
          </cell>
          <cell r="M582">
            <v>108000</v>
          </cell>
          <cell r="N582">
            <v>108000</v>
          </cell>
          <cell r="P582">
            <v>0</v>
          </cell>
        </row>
        <row r="583">
          <cell r="H583" t="str">
            <v>Malhotra Trading Co</v>
          </cell>
          <cell r="I583" t="str">
            <v>Cr</v>
          </cell>
          <cell r="J583">
            <v>289</v>
          </cell>
          <cell r="K583">
            <v>0</v>
          </cell>
          <cell r="L583">
            <v>289</v>
          </cell>
          <cell r="M583">
            <v>289</v>
          </cell>
          <cell r="N583">
            <v>0</v>
          </cell>
          <cell r="P583">
            <v>0</v>
          </cell>
        </row>
        <row r="584">
          <cell r="H584" t="str">
            <v>Mahavir Prasad Sharma</v>
          </cell>
          <cell r="I584" t="str">
            <v>Cr</v>
          </cell>
          <cell r="J584">
            <v>29694</v>
          </cell>
          <cell r="K584">
            <v>0</v>
          </cell>
          <cell r="L584">
            <v>29694</v>
          </cell>
          <cell r="M584">
            <v>96179</v>
          </cell>
          <cell r="N584">
            <v>525741</v>
          </cell>
          <cell r="O584" t="str">
            <v>Cr</v>
          </cell>
          <cell r="P584">
            <v>-459256</v>
          </cell>
        </row>
        <row r="585">
          <cell r="H585" t="str">
            <v>Laczene Biosciences</v>
          </cell>
          <cell r="I585" t="str">
            <v/>
          </cell>
          <cell r="J585">
            <v>0</v>
          </cell>
          <cell r="K585">
            <v>0</v>
          </cell>
          <cell r="L585">
            <v>0</v>
          </cell>
          <cell r="M585">
            <v>87556</v>
          </cell>
          <cell r="N585">
            <v>148034</v>
          </cell>
          <cell r="O585" t="str">
            <v>Cr</v>
          </cell>
          <cell r="P585">
            <v>-60478</v>
          </cell>
        </row>
        <row r="586">
          <cell r="H586" t="str">
            <v>Kic Univassist India Pvt Ltd</v>
          </cell>
          <cell r="I586" t="str">
            <v/>
          </cell>
          <cell r="J586">
            <v>0</v>
          </cell>
          <cell r="K586">
            <v>0</v>
          </cell>
          <cell r="L586">
            <v>0</v>
          </cell>
          <cell r="M586">
            <v>1011250</v>
          </cell>
          <cell r="N586">
            <v>1011250</v>
          </cell>
          <cell r="P586">
            <v>0</v>
          </cell>
        </row>
        <row r="587">
          <cell r="H587" t="str">
            <v>Kamtron Systems Pvt. Ltd.</v>
          </cell>
          <cell r="I587" t="str">
            <v/>
          </cell>
          <cell r="J587">
            <v>0</v>
          </cell>
          <cell r="K587">
            <v>0</v>
          </cell>
          <cell r="L587">
            <v>0</v>
          </cell>
          <cell r="M587">
            <v>64032</v>
          </cell>
          <cell r="N587">
            <v>64032</v>
          </cell>
          <cell r="P587">
            <v>0</v>
          </cell>
        </row>
        <row r="588">
          <cell r="H588" t="str">
            <v>Kalpana Maheshwari-cr</v>
          </cell>
          <cell r="I588" t="str">
            <v/>
          </cell>
          <cell r="J588">
            <v>0</v>
          </cell>
          <cell r="K588">
            <v>0</v>
          </cell>
          <cell r="L588">
            <v>0</v>
          </cell>
          <cell r="M588">
            <v>92250</v>
          </cell>
          <cell r="N588">
            <v>92250</v>
          </cell>
          <cell r="P588">
            <v>0</v>
          </cell>
        </row>
        <row r="589">
          <cell r="H589" t="str">
            <v>Juno Software Systems Private Limited (juno)</v>
          </cell>
          <cell r="I589" t="str">
            <v/>
          </cell>
          <cell r="J589">
            <v>0</v>
          </cell>
          <cell r="K589">
            <v>0</v>
          </cell>
          <cell r="L589">
            <v>0</v>
          </cell>
          <cell r="M589">
            <v>2279867</v>
          </cell>
          <cell r="N589">
            <v>5483256</v>
          </cell>
          <cell r="O589" t="str">
            <v>Cr</v>
          </cell>
          <cell r="P589">
            <v>-3203389</v>
          </cell>
        </row>
        <row r="590">
          <cell r="H590" t="str">
            <v>Scientific &amp; Analyticals Instruments</v>
          </cell>
          <cell r="I590" t="str">
            <v/>
          </cell>
          <cell r="J590">
            <v>0</v>
          </cell>
          <cell r="K590">
            <v>0</v>
          </cell>
          <cell r="L590">
            <v>0</v>
          </cell>
          <cell r="M590">
            <v>334176</v>
          </cell>
          <cell r="N590">
            <v>334176</v>
          </cell>
          <cell r="P590">
            <v>0</v>
          </cell>
        </row>
        <row r="591">
          <cell r="H591" t="str">
            <v>Rupeshwar</v>
          </cell>
          <cell r="I591" t="str">
            <v/>
          </cell>
          <cell r="J591">
            <v>0</v>
          </cell>
          <cell r="K591">
            <v>0</v>
          </cell>
          <cell r="L591">
            <v>0</v>
          </cell>
          <cell r="M591">
            <v>54450</v>
          </cell>
          <cell r="N591">
            <v>54450</v>
          </cell>
          <cell r="P591">
            <v>0</v>
          </cell>
        </row>
        <row r="592">
          <cell r="H592" t="str">
            <v>Royal Clearing Agency</v>
          </cell>
          <cell r="I592" t="str">
            <v/>
          </cell>
          <cell r="J592">
            <v>0</v>
          </cell>
          <cell r="K592">
            <v>0</v>
          </cell>
          <cell r="L592">
            <v>0</v>
          </cell>
          <cell r="M592">
            <v>110000</v>
          </cell>
          <cell r="N592">
            <v>148825</v>
          </cell>
          <cell r="O592" t="str">
            <v>Cr</v>
          </cell>
          <cell r="P592">
            <v>-38825</v>
          </cell>
        </row>
        <row r="593">
          <cell r="H593" t="str">
            <v>Roots &amp; Wings Consulting Services Pvt Ltd</v>
          </cell>
          <cell r="I593" t="str">
            <v/>
          </cell>
          <cell r="J593">
            <v>0</v>
          </cell>
          <cell r="K593">
            <v>0</v>
          </cell>
          <cell r="L593">
            <v>0</v>
          </cell>
          <cell r="M593">
            <v>54000</v>
          </cell>
          <cell r="N593">
            <v>54000</v>
          </cell>
          <cell r="P593">
            <v>0</v>
          </cell>
        </row>
        <row r="594">
          <cell r="H594" t="str">
            <v>Rk Tech Power Corporation</v>
          </cell>
          <cell r="I594" t="str">
            <v/>
          </cell>
          <cell r="J594">
            <v>0</v>
          </cell>
          <cell r="K594">
            <v>0</v>
          </cell>
          <cell r="L594">
            <v>0</v>
          </cell>
          <cell r="M594">
            <v>179568</v>
          </cell>
          <cell r="N594">
            <v>179568</v>
          </cell>
          <cell r="P594">
            <v>0</v>
          </cell>
        </row>
        <row r="595">
          <cell r="H595" t="str">
            <v>Ritu Gupta</v>
          </cell>
          <cell r="I595" t="str">
            <v>Cr</v>
          </cell>
          <cell r="J595">
            <v>8000</v>
          </cell>
          <cell r="K595">
            <v>0</v>
          </cell>
          <cell r="L595">
            <v>8000</v>
          </cell>
          <cell r="M595">
            <v>8000</v>
          </cell>
          <cell r="N595">
            <v>0</v>
          </cell>
          <cell r="P595">
            <v>0</v>
          </cell>
        </row>
        <row r="596">
          <cell r="H596" t="str">
            <v>Rico Printer</v>
          </cell>
          <cell r="I596" t="str">
            <v>Cr</v>
          </cell>
          <cell r="J596">
            <v>453</v>
          </cell>
          <cell r="K596">
            <v>0</v>
          </cell>
          <cell r="L596">
            <v>453</v>
          </cell>
          <cell r="M596">
            <v>453</v>
          </cell>
          <cell r="N596">
            <v>0</v>
          </cell>
          <cell r="P596">
            <v>0</v>
          </cell>
        </row>
        <row r="597">
          <cell r="H597" t="str">
            <v>Relx India Pvt Ltd</v>
          </cell>
          <cell r="I597" t="str">
            <v/>
          </cell>
          <cell r="J597">
            <v>0</v>
          </cell>
          <cell r="K597">
            <v>0</v>
          </cell>
          <cell r="L597">
            <v>0</v>
          </cell>
          <cell r="M597">
            <v>570176</v>
          </cell>
          <cell r="N597">
            <v>570176</v>
          </cell>
          <cell r="P597">
            <v>0</v>
          </cell>
        </row>
        <row r="598">
          <cell r="H598" t="str">
            <v>Ratna Interior</v>
          </cell>
          <cell r="I598" t="str">
            <v>Cr</v>
          </cell>
          <cell r="J598">
            <v>19201</v>
          </cell>
          <cell r="K598">
            <v>0</v>
          </cell>
          <cell r="L598">
            <v>19201</v>
          </cell>
          <cell r="M598">
            <v>1182142</v>
          </cell>
          <cell r="N598">
            <v>2195417</v>
          </cell>
          <cell r="O598" t="str">
            <v>Cr</v>
          </cell>
          <cell r="P598">
            <v>-1032476</v>
          </cell>
        </row>
        <row r="599">
          <cell r="H599" t="str">
            <v>Ram Sarup Jain Jewellers</v>
          </cell>
          <cell r="I599" t="str">
            <v/>
          </cell>
          <cell r="J599">
            <v>0</v>
          </cell>
          <cell r="K599">
            <v>0</v>
          </cell>
          <cell r="L599">
            <v>0</v>
          </cell>
          <cell r="M599">
            <v>67165</v>
          </cell>
          <cell r="N599">
            <v>67165</v>
          </cell>
          <cell r="P599">
            <v>0</v>
          </cell>
        </row>
        <row r="600">
          <cell r="H600" t="str">
            <v>Ram Niwas</v>
          </cell>
          <cell r="I600" t="str">
            <v/>
          </cell>
          <cell r="J600">
            <v>0</v>
          </cell>
          <cell r="K600">
            <v>0</v>
          </cell>
          <cell r="L600">
            <v>0</v>
          </cell>
          <cell r="M600">
            <v>1700</v>
          </cell>
          <cell r="N600">
            <v>1700</v>
          </cell>
          <cell r="P600">
            <v>0</v>
          </cell>
        </row>
        <row r="601">
          <cell r="H601" t="str">
            <v>Rakshit Tandon</v>
          </cell>
          <cell r="I601" t="str">
            <v/>
          </cell>
          <cell r="J601">
            <v>0</v>
          </cell>
          <cell r="K601">
            <v>0</v>
          </cell>
          <cell r="L601">
            <v>0</v>
          </cell>
          <cell r="M601">
            <v>16200</v>
          </cell>
          <cell r="N601">
            <v>16200</v>
          </cell>
          <cell r="P601">
            <v>0</v>
          </cell>
        </row>
        <row r="602">
          <cell r="H602" t="str">
            <v>Punam Sahgal</v>
          </cell>
          <cell r="I602" t="str">
            <v/>
          </cell>
          <cell r="J602">
            <v>0</v>
          </cell>
          <cell r="K602">
            <v>0</v>
          </cell>
          <cell r="L602">
            <v>0</v>
          </cell>
          <cell r="M602">
            <v>67500</v>
          </cell>
          <cell r="N602">
            <v>67500</v>
          </cell>
          <cell r="P602">
            <v>0</v>
          </cell>
        </row>
        <row r="603">
          <cell r="H603" t="str">
            <v>Pramod Batra Vijay Batra &amp; Associates</v>
          </cell>
          <cell r="I603" t="str">
            <v/>
          </cell>
          <cell r="J603">
            <v>0</v>
          </cell>
          <cell r="K603">
            <v>0</v>
          </cell>
          <cell r="L603">
            <v>0</v>
          </cell>
          <cell r="M603">
            <v>21600</v>
          </cell>
          <cell r="N603">
            <v>21600</v>
          </cell>
          <cell r="P603">
            <v>0</v>
          </cell>
        </row>
        <row r="604">
          <cell r="H604" t="str">
            <v>Prakash Books India Pvt Ltd</v>
          </cell>
          <cell r="I604" t="str">
            <v>Cr</v>
          </cell>
          <cell r="J604">
            <v>4859</v>
          </cell>
          <cell r="K604">
            <v>0</v>
          </cell>
          <cell r="L604">
            <v>4859</v>
          </cell>
          <cell r="M604">
            <v>4859</v>
          </cell>
          <cell r="N604">
            <v>0</v>
          </cell>
          <cell r="P604">
            <v>0</v>
          </cell>
        </row>
        <row r="605">
          <cell r="H605" t="str">
            <v>Possible Education Private Ltd</v>
          </cell>
          <cell r="I605" t="str">
            <v>Cr</v>
          </cell>
          <cell r="J605">
            <v>248625</v>
          </cell>
          <cell r="K605">
            <v>0</v>
          </cell>
          <cell r="L605">
            <v>248625</v>
          </cell>
          <cell r="M605">
            <v>248625</v>
          </cell>
          <cell r="N605">
            <v>0</v>
          </cell>
          <cell r="P605">
            <v>0</v>
          </cell>
        </row>
        <row r="606">
          <cell r="H606" t="str">
            <v>Pathfinder Publishing Pvt Ltd</v>
          </cell>
          <cell r="I606" t="str">
            <v>Cr</v>
          </cell>
          <cell r="J606">
            <v>97860</v>
          </cell>
          <cell r="K606">
            <v>0</v>
          </cell>
          <cell r="L606">
            <v>97860</v>
          </cell>
          <cell r="M606">
            <v>981521</v>
          </cell>
          <cell r="N606">
            <v>1179067</v>
          </cell>
          <cell r="O606" t="str">
            <v>Cr</v>
          </cell>
          <cell r="P606">
            <v>-295406</v>
          </cell>
        </row>
        <row r="607">
          <cell r="H607" t="str">
            <v>Njoy Learning Processess Pvt Ltd</v>
          </cell>
          <cell r="I607" t="str">
            <v/>
          </cell>
          <cell r="J607">
            <v>0</v>
          </cell>
          <cell r="K607">
            <v>0</v>
          </cell>
          <cell r="L607">
            <v>0</v>
          </cell>
          <cell r="M607">
            <v>75358</v>
          </cell>
          <cell r="N607">
            <v>75358</v>
          </cell>
          <cell r="P607">
            <v>0</v>
          </cell>
        </row>
        <row r="608">
          <cell r="H608" t="str">
            <v>Niit University</v>
          </cell>
          <cell r="I608" t="str">
            <v>Cr</v>
          </cell>
          <cell r="J608">
            <v>1650</v>
          </cell>
          <cell r="K608">
            <v>0</v>
          </cell>
          <cell r="L608">
            <v>1650</v>
          </cell>
          <cell r="M608">
            <v>1650</v>
          </cell>
          <cell r="N608">
            <v>0</v>
          </cell>
          <cell r="P608">
            <v>0</v>
          </cell>
        </row>
        <row r="609">
          <cell r="H609" t="str">
            <v>Zykrr Solutions Llp</v>
          </cell>
          <cell r="I609" t="str">
            <v>Cr</v>
          </cell>
          <cell r="J609">
            <v>1875</v>
          </cell>
          <cell r="K609">
            <v>0</v>
          </cell>
          <cell r="L609">
            <v>1875</v>
          </cell>
          <cell r="M609">
            <v>1875</v>
          </cell>
          <cell r="N609">
            <v>0</v>
          </cell>
          <cell r="P609">
            <v>0</v>
          </cell>
        </row>
        <row r="610">
          <cell r="H610" t="str">
            <v>Webtel Electrosoft Pvt Ltd.</v>
          </cell>
          <cell r="I610" t="str">
            <v/>
          </cell>
          <cell r="J610">
            <v>0</v>
          </cell>
          <cell r="K610">
            <v>0</v>
          </cell>
          <cell r="L610">
            <v>0</v>
          </cell>
          <cell r="M610">
            <v>8350</v>
          </cell>
          <cell r="N610">
            <v>8350</v>
          </cell>
          <cell r="P610">
            <v>0</v>
          </cell>
        </row>
        <row r="611">
          <cell r="H611" t="str">
            <v>Vishal Vyas</v>
          </cell>
          <cell r="I611" t="str">
            <v/>
          </cell>
          <cell r="J611">
            <v>0</v>
          </cell>
          <cell r="K611">
            <v>0</v>
          </cell>
          <cell r="L611">
            <v>0</v>
          </cell>
          <cell r="M611">
            <v>100500</v>
          </cell>
          <cell r="N611">
            <v>100500</v>
          </cell>
          <cell r="P611">
            <v>0</v>
          </cell>
        </row>
        <row r="612">
          <cell r="H612" t="str">
            <v>Universal Analytical Lab</v>
          </cell>
          <cell r="I612" t="str">
            <v/>
          </cell>
          <cell r="J612">
            <v>0</v>
          </cell>
          <cell r="K612">
            <v>0</v>
          </cell>
          <cell r="L612">
            <v>0</v>
          </cell>
          <cell r="M612">
            <v>18644</v>
          </cell>
          <cell r="N612">
            <v>18644</v>
          </cell>
          <cell r="P612">
            <v>0</v>
          </cell>
        </row>
        <row r="613">
          <cell r="H613" t="str">
            <v>Twigz Technologies Pvt Ltd</v>
          </cell>
          <cell r="I613" t="str">
            <v/>
          </cell>
          <cell r="J613">
            <v>0</v>
          </cell>
          <cell r="K613">
            <v>0</v>
          </cell>
          <cell r="L613">
            <v>0</v>
          </cell>
          <cell r="M613">
            <v>777200</v>
          </cell>
          <cell r="N613">
            <v>777200</v>
          </cell>
          <cell r="P613">
            <v>0</v>
          </cell>
        </row>
        <row r="614">
          <cell r="H614" t="str">
            <v>Turnitindia Education Private Limited</v>
          </cell>
          <cell r="I614" t="str">
            <v>Cr</v>
          </cell>
          <cell r="J614">
            <v>420573</v>
          </cell>
          <cell r="K614">
            <v>0</v>
          </cell>
          <cell r="L614">
            <v>420573</v>
          </cell>
          <cell r="M614">
            <v>868287</v>
          </cell>
          <cell r="N614">
            <v>447714</v>
          </cell>
          <cell r="P614">
            <v>0</v>
          </cell>
        </row>
        <row r="615">
          <cell r="H615" t="str">
            <v>Toshniwal Brothers (sr) Pvt Ltd</v>
          </cell>
          <cell r="I615" t="str">
            <v/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348000</v>
          </cell>
          <cell r="O615" t="str">
            <v>Cr</v>
          </cell>
          <cell r="P615">
            <v>-348000</v>
          </cell>
        </row>
        <row r="616">
          <cell r="H616" t="str">
            <v>Thyssenkrupp Elevator India Pvt. Ltd.</v>
          </cell>
          <cell r="I616" t="str">
            <v>Cr</v>
          </cell>
          <cell r="J616">
            <v>352412</v>
          </cell>
          <cell r="K616">
            <v>0</v>
          </cell>
          <cell r="L616">
            <v>352412</v>
          </cell>
          <cell r="M616">
            <v>352412</v>
          </cell>
          <cell r="N616">
            <v>0</v>
          </cell>
          <cell r="P616">
            <v>0</v>
          </cell>
        </row>
        <row r="617">
          <cell r="H617" t="str">
            <v>Taplow Strategic Advisors Llp</v>
          </cell>
          <cell r="I617" t="str">
            <v/>
          </cell>
          <cell r="J617">
            <v>0</v>
          </cell>
          <cell r="K617">
            <v>0</v>
          </cell>
          <cell r="L617">
            <v>0</v>
          </cell>
          <cell r="M617">
            <v>1859760</v>
          </cell>
          <cell r="N617">
            <v>1859760</v>
          </cell>
          <cell r="P617">
            <v>0</v>
          </cell>
        </row>
        <row r="618">
          <cell r="H618" t="str">
            <v>Suma Varughese</v>
          </cell>
          <cell r="I618" t="str">
            <v/>
          </cell>
          <cell r="J618">
            <v>0</v>
          </cell>
          <cell r="K618">
            <v>0</v>
          </cell>
          <cell r="L618">
            <v>0</v>
          </cell>
          <cell r="M618">
            <v>22500</v>
          </cell>
          <cell r="N618">
            <v>22500</v>
          </cell>
          <cell r="P618">
            <v>0</v>
          </cell>
        </row>
        <row r="619">
          <cell r="H619" t="str">
            <v>Sumanglam International</v>
          </cell>
          <cell r="I619" t="str">
            <v/>
          </cell>
          <cell r="J619">
            <v>0</v>
          </cell>
          <cell r="K619">
            <v>0</v>
          </cell>
          <cell r="L619">
            <v>0</v>
          </cell>
          <cell r="M619">
            <v>1416</v>
          </cell>
          <cell r="N619">
            <v>1416</v>
          </cell>
          <cell r="P619">
            <v>0</v>
          </cell>
        </row>
        <row r="620">
          <cell r="H620" t="str">
            <v>Sukhvinder Sircar</v>
          </cell>
          <cell r="I620" t="str">
            <v/>
          </cell>
          <cell r="J620">
            <v>0</v>
          </cell>
          <cell r="K620">
            <v>0</v>
          </cell>
          <cell r="L620">
            <v>0</v>
          </cell>
          <cell r="M620">
            <v>67500</v>
          </cell>
          <cell r="N620">
            <v>67500</v>
          </cell>
          <cell r="P620">
            <v>0</v>
          </cell>
        </row>
        <row r="621">
          <cell r="H621" t="str">
            <v>Stride Education Avisory Services</v>
          </cell>
          <cell r="I621" t="str">
            <v>Cr</v>
          </cell>
          <cell r="J621">
            <v>2000</v>
          </cell>
          <cell r="K621">
            <v>0</v>
          </cell>
          <cell r="L621">
            <v>2000</v>
          </cell>
          <cell r="M621">
            <v>2000</v>
          </cell>
          <cell r="N621">
            <v>0</v>
          </cell>
          <cell r="P621">
            <v>0</v>
          </cell>
        </row>
        <row r="622">
          <cell r="H622" t="str">
            <v>Star Link Communication Pvt. Ltd.</v>
          </cell>
          <cell r="I622" t="str">
            <v/>
          </cell>
          <cell r="J622">
            <v>0</v>
          </cell>
          <cell r="K622">
            <v>0</v>
          </cell>
          <cell r="L622">
            <v>0</v>
          </cell>
          <cell r="M622">
            <v>42638</v>
          </cell>
          <cell r="N622">
            <v>42638</v>
          </cell>
          <cell r="P622">
            <v>0</v>
          </cell>
        </row>
        <row r="623">
          <cell r="H623" t="str">
            <v>Sse&amp;s Engineers Pvt. Ltd.</v>
          </cell>
          <cell r="I623" t="str">
            <v/>
          </cell>
          <cell r="J623">
            <v>0</v>
          </cell>
          <cell r="K623">
            <v>0</v>
          </cell>
          <cell r="L623">
            <v>0</v>
          </cell>
          <cell r="M623">
            <v>11600</v>
          </cell>
          <cell r="N623">
            <v>11600</v>
          </cell>
          <cell r="P623">
            <v>0</v>
          </cell>
        </row>
        <row r="624">
          <cell r="H624" t="str">
            <v>Speed Leadership (sarandeep Singh)</v>
          </cell>
          <cell r="I624" t="str">
            <v/>
          </cell>
          <cell r="J624">
            <v>0</v>
          </cell>
          <cell r="K624">
            <v>0</v>
          </cell>
          <cell r="L624">
            <v>0</v>
          </cell>
          <cell r="M624">
            <v>162000</v>
          </cell>
          <cell r="N624">
            <v>162000</v>
          </cell>
          <cell r="P624">
            <v>0</v>
          </cell>
        </row>
        <row r="625">
          <cell r="H625" t="str">
            <v>Sparsha Educational Consultancy</v>
          </cell>
          <cell r="I625" t="str">
            <v/>
          </cell>
          <cell r="J625">
            <v>0</v>
          </cell>
          <cell r="K625">
            <v>0</v>
          </cell>
          <cell r="L625">
            <v>0</v>
          </cell>
          <cell r="M625">
            <v>530700</v>
          </cell>
          <cell r="N625">
            <v>611700</v>
          </cell>
          <cell r="O625" t="str">
            <v>Cr</v>
          </cell>
          <cell r="P625">
            <v>-81000</v>
          </cell>
        </row>
        <row r="626">
          <cell r="H626" t="str">
            <v>Smile Travellers Services</v>
          </cell>
          <cell r="I626" t="str">
            <v>Cr</v>
          </cell>
          <cell r="J626">
            <v>102697</v>
          </cell>
          <cell r="K626">
            <v>0</v>
          </cell>
          <cell r="L626">
            <v>102697</v>
          </cell>
          <cell r="M626">
            <v>612971</v>
          </cell>
          <cell r="N626">
            <v>738662</v>
          </cell>
          <cell r="O626" t="str">
            <v>Cr</v>
          </cell>
          <cell r="P626">
            <v>-228388</v>
          </cell>
        </row>
        <row r="627">
          <cell r="H627" t="str">
            <v>Sk Associates</v>
          </cell>
          <cell r="I627" t="str">
            <v>Cr</v>
          </cell>
          <cell r="J627">
            <v>82600</v>
          </cell>
          <cell r="K627">
            <v>0</v>
          </cell>
          <cell r="L627">
            <v>82600</v>
          </cell>
          <cell r="M627">
            <v>1684300</v>
          </cell>
          <cell r="N627">
            <v>1763700</v>
          </cell>
          <cell r="O627" t="str">
            <v>Cr</v>
          </cell>
          <cell r="P627">
            <v>-162000</v>
          </cell>
        </row>
        <row r="628">
          <cell r="H628" t="str">
            <v>Sight &amp; Sound India Pvt. Ltd.</v>
          </cell>
          <cell r="I628" t="str">
            <v/>
          </cell>
          <cell r="J628">
            <v>0</v>
          </cell>
          <cell r="K628">
            <v>0</v>
          </cell>
          <cell r="L628">
            <v>0</v>
          </cell>
          <cell r="M628">
            <v>6490</v>
          </cell>
          <cell r="N628">
            <v>6490</v>
          </cell>
          <cell r="P628">
            <v>0</v>
          </cell>
        </row>
        <row r="629">
          <cell r="H629" t="str">
            <v>Shyam Spectra Pvt Ltd.</v>
          </cell>
          <cell r="I629" t="str">
            <v>Cr</v>
          </cell>
          <cell r="J629">
            <v>28</v>
          </cell>
          <cell r="K629">
            <v>0</v>
          </cell>
          <cell r="L629">
            <v>28</v>
          </cell>
          <cell r="M629">
            <v>28</v>
          </cell>
          <cell r="N629">
            <v>0</v>
          </cell>
          <cell r="P629">
            <v>0</v>
          </cell>
        </row>
        <row r="630">
          <cell r="H630" t="str">
            <v>Shl (india) Pvt Ltd.</v>
          </cell>
          <cell r="I630" t="str">
            <v>Cr</v>
          </cell>
          <cell r="J630">
            <v>29835</v>
          </cell>
          <cell r="K630">
            <v>0</v>
          </cell>
          <cell r="L630">
            <v>29835</v>
          </cell>
          <cell r="M630">
            <v>247131</v>
          </cell>
          <cell r="N630">
            <v>217296</v>
          </cell>
          <cell r="P630">
            <v>0</v>
          </cell>
        </row>
        <row r="631">
          <cell r="H631" t="str">
            <v>Shiksha.com</v>
          </cell>
          <cell r="I631" t="str">
            <v/>
          </cell>
          <cell r="J631">
            <v>0</v>
          </cell>
          <cell r="K631">
            <v>0</v>
          </cell>
          <cell r="L631">
            <v>0</v>
          </cell>
          <cell r="M631">
            <v>865359</v>
          </cell>
          <cell r="N631">
            <v>865359</v>
          </cell>
          <cell r="P631">
            <v>0</v>
          </cell>
        </row>
        <row r="632">
          <cell r="H632" t="str">
            <v>Seven H Studios Pvt Ltd</v>
          </cell>
          <cell r="I632" t="str">
            <v/>
          </cell>
          <cell r="J632">
            <v>0</v>
          </cell>
          <cell r="K632">
            <v>0</v>
          </cell>
          <cell r="L632">
            <v>0</v>
          </cell>
          <cell r="M632">
            <v>60000</v>
          </cell>
          <cell r="N632">
            <v>60000</v>
          </cell>
          <cell r="O632" t="str">
            <v>Cr</v>
          </cell>
          <cell r="P632">
            <v>0</v>
          </cell>
        </row>
        <row r="633">
          <cell r="H633" t="str">
            <v>Jitender Kumar</v>
          </cell>
          <cell r="I633" t="str">
            <v>Cr</v>
          </cell>
          <cell r="J633">
            <v>92500</v>
          </cell>
          <cell r="K633">
            <v>0</v>
          </cell>
          <cell r="L633">
            <v>92500</v>
          </cell>
          <cell r="M633">
            <v>231100</v>
          </cell>
          <cell r="N633">
            <v>179100</v>
          </cell>
          <cell r="O633" t="str">
            <v>Cr</v>
          </cell>
          <cell r="P633">
            <v>-40500</v>
          </cell>
        </row>
        <row r="634">
          <cell r="H634" t="str">
            <v>Jai Maa Beri Travels</v>
          </cell>
          <cell r="I634" t="str">
            <v/>
          </cell>
          <cell r="J634">
            <v>0</v>
          </cell>
          <cell r="K634">
            <v>0</v>
          </cell>
          <cell r="L634">
            <v>0</v>
          </cell>
          <cell r="M634">
            <v>3305</v>
          </cell>
          <cell r="N634">
            <v>3305</v>
          </cell>
          <cell r="P634">
            <v>0</v>
          </cell>
        </row>
        <row r="635">
          <cell r="H635" t="str">
            <v>I.t. Solutions India Pvt Ltd</v>
          </cell>
          <cell r="I635" t="str">
            <v>Dr</v>
          </cell>
          <cell r="J635">
            <v>123900</v>
          </cell>
          <cell r="K635">
            <v>123900</v>
          </cell>
          <cell r="L635">
            <v>0</v>
          </cell>
          <cell r="M635">
            <v>1468889</v>
          </cell>
          <cell r="N635">
            <v>1673789</v>
          </cell>
          <cell r="O635" t="str">
            <v>Cr</v>
          </cell>
          <cell r="P635">
            <v>-81000</v>
          </cell>
        </row>
        <row r="636">
          <cell r="H636" t="str">
            <v>Itc Ltd. Sheraton New Delhi</v>
          </cell>
          <cell r="I636" t="str">
            <v/>
          </cell>
          <cell r="J636">
            <v>0</v>
          </cell>
          <cell r="K636">
            <v>0</v>
          </cell>
          <cell r="L636">
            <v>0</v>
          </cell>
          <cell r="M636">
            <v>16721</v>
          </cell>
          <cell r="N636">
            <v>16721</v>
          </cell>
          <cell r="P636">
            <v>0</v>
          </cell>
        </row>
        <row r="637">
          <cell r="H637" t="str">
            <v>Icici Lombard General Insurance Company Ltd</v>
          </cell>
          <cell r="I637" t="str">
            <v/>
          </cell>
          <cell r="J637">
            <v>0</v>
          </cell>
          <cell r="K637">
            <v>0</v>
          </cell>
          <cell r="L637">
            <v>0</v>
          </cell>
          <cell r="M637">
            <v>64900</v>
          </cell>
          <cell r="N637">
            <v>64769</v>
          </cell>
          <cell r="O637" t="str">
            <v>Dr</v>
          </cell>
          <cell r="P637">
            <v>131</v>
          </cell>
        </row>
        <row r="638">
          <cell r="H638" t="str">
            <v>Harsh Gupta</v>
          </cell>
          <cell r="I638" t="str">
            <v/>
          </cell>
          <cell r="J638">
            <v>0</v>
          </cell>
          <cell r="K638">
            <v>0</v>
          </cell>
          <cell r="L638">
            <v>0</v>
          </cell>
          <cell r="M638">
            <v>1800</v>
          </cell>
          <cell r="N638">
            <v>1800</v>
          </cell>
          <cell r="P638">
            <v>0</v>
          </cell>
        </row>
        <row r="639">
          <cell r="H639" t="str">
            <v>Gupshup Technology India Pvt. Ltd.</v>
          </cell>
          <cell r="I639" t="str">
            <v>Cr</v>
          </cell>
          <cell r="J639">
            <v>552524</v>
          </cell>
          <cell r="K639">
            <v>0</v>
          </cell>
          <cell r="L639">
            <v>552524</v>
          </cell>
          <cell r="M639">
            <v>2641802</v>
          </cell>
          <cell r="N639">
            <v>2271482</v>
          </cell>
          <cell r="O639" t="str">
            <v>Cr</v>
          </cell>
          <cell r="P639">
            <v>-182204</v>
          </cell>
        </row>
        <row r="640">
          <cell r="H640" t="str">
            <v>Gtl Ventures</v>
          </cell>
          <cell r="I640" t="str">
            <v/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997920</v>
          </cell>
          <cell r="O640" t="str">
            <v>Cr</v>
          </cell>
          <cell r="P640">
            <v>-997920</v>
          </cell>
        </row>
        <row r="641">
          <cell r="H641" t="str">
            <v>Ganesh Singh-Duplicate</v>
          </cell>
          <cell r="I641" t="str">
            <v>Cr</v>
          </cell>
          <cell r="J641">
            <v>27750</v>
          </cell>
          <cell r="K641">
            <v>0</v>
          </cell>
          <cell r="L641">
            <v>27750</v>
          </cell>
          <cell r="M641">
            <v>90750</v>
          </cell>
          <cell r="N641">
            <v>63000</v>
          </cell>
          <cell r="P641">
            <v>0</v>
          </cell>
        </row>
        <row r="642">
          <cell r="H642" t="str">
            <v>Fsl Software Technologies Ltd</v>
          </cell>
          <cell r="I642" t="str">
            <v/>
          </cell>
          <cell r="J642">
            <v>0</v>
          </cell>
          <cell r="K642">
            <v>0</v>
          </cell>
          <cell r="L642">
            <v>0</v>
          </cell>
          <cell r="M642">
            <v>35400</v>
          </cell>
          <cell r="N642">
            <v>35400</v>
          </cell>
          <cell r="P642">
            <v>0</v>
          </cell>
        </row>
        <row r="643">
          <cell r="H643" t="str">
            <v>Exult !solutions</v>
          </cell>
          <cell r="I643" t="str">
            <v/>
          </cell>
          <cell r="J643">
            <v>0</v>
          </cell>
          <cell r="K643">
            <v>0</v>
          </cell>
          <cell r="L643">
            <v>0</v>
          </cell>
          <cell r="M643">
            <v>27000</v>
          </cell>
          <cell r="N643">
            <v>27000</v>
          </cell>
          <cell r="P643">
            <v>0</v>
          </cell>
        </row>
        <row r="644">
          <cell r="H644" t="str">
            <v>Esanze Management Consulting (india) Pvt Ltd</v>
          </cell>
          <cell r="I644" t="str">
            <v/>
          </cell>
          <cell r="J644">
            <v>0</v>
          </cell>
          <cell r="K644">
            <v>0</v>
          </cell>
          <cell r="L644">
            <v>0</v>
          </cell>
          <cell r="M644">
            <v>5800</v>
          </cell>
          <cell r="N644">
            <v>5800</v>
          </cell>
          <cell r="P644">
            <v>0</v>
          </cell>
        </row>
        <row r="645">
          <cell r="H645" t="str">
            <v>Ennoble Ip Consultancy Pvt Ltd</v>
          </cell>
          <cell r="I645" t="str">
            <v>Cr</v>
          </cell>
          <cell r="J645">
            <v>99450</v>
          </cell>
          <cell r="K645">
            <v>0</v>
          </cell>
          <cell r="L645">
            <v>99450</v>
          </cell>
          <cell r="M645">
            <v>625950</v>
          </cell>
          <cell r="N645">
            <v>531450</v>
          </cell>
          <cell r="O645" t="str">
            <v>Cr</v>
          </cell>
          <cell r="P645">
            <v>-4950</v>
          </cell>
        </row>
        <row r="646">
          <cell r="H646" t="str">
            <v>Educative</v>
          </cell>
          <cell r="I646" t="str">
            <v/>
          </cell>
          <cell r="J646">
            <v>0</v>
          </cell>
          <cell r="K646">
            <v>0</v>
          </cell>
          <cell r="L646">
            <v>0</v>
          </cell>
          <cell r="M646">
            <v>64800</v>
          </cell>
          <cell r="N646">
            <v>64800</v>
          </cell>
          <cell r="P646">
            <v>0</v>
          </cell>
        </row>
        <row r="647">
          <cell r="H647" t="str">
            <v>Delnet - Developement Library Network</v>
          </cell>
          <cell r="I647" t="str">
            <v/>
          </cell>
          <cell r="J647">
            <v>0</v>
          </cell>
          <cell r="K647">
            <v>0</v>
          </cell>
          <cell r="L647">
            <v>0</v>
          </cell>
          <cell r="M647">
            <v>13570</v>
          </cell>
          <cell r="N647">
            <v>13570</v>
          </cell>
          <cell r="P647">
            <v>0</v>
          </cell>
        </row>
        <row r="648">
          <cell r="H648" t="str">
            <v>Cozmo Travel World Pvt Ltd</v>
          </cell>
          <cell r="I648" t="str">
            <v/>
          </cell>
          <cell r="J648">
            <v>0</v>
          </cell>
          <cell r="K648">
            <v>0</v>
          </cell>
          <cell r="L648">
            <v>0</v>
          </cell>
          <cell r="M648">
            <v>47851</v>
          </cell>
          <cell r="N648">
            <v>47851</v>
          </cell>
          <cell r="P648">
            <v>0</v>
          </cell>
        </row>
        <row r="649">
          <cell r="H649" t="str">
            <v>Collegedunia Web Pvt Ltd</v>
          </cell>
          <cell r="I649" t="str">
            <v/>
          </cell>
          <cell r="J649">
            <v>0</v>
          </cell>
          <cell r="K649">
            <v>0</v>
          </cell>
          <cell r="L649">
            <v>0</v>
          </cell>
          <cell r="M649">
            <v>2563193</v>
          </cell>
          <cell r="N649">
            <v>4032853</v>
          </cell>
          <cell r="O649" t="str">
            <v>Cr</v>
          </cell>
          <cell r="P649">
            <v>-1469660</v>
          </cell>
        </row>
        <row r="650">
          <cell r="H650" t="str">
            <v>Cl Media Pvt Ltd</v>
          </cell>
          <cell r="I650" t="str">
            <v>Cr</v>
          </cell>
          <cell r="J650">
            <v>771850</v>
          </cell>
          <cell r="K650">
            <v>0</v>
          </cell>
          <cell r="L650">
            <v>771850</v>
          </cell>
          <cell r="M650">
            <v>1031050</v>
          </cell>
          <cell r="N650">
            <v>259200</v>
          </cell>
          <cell r="O650" t="str">
            <v>Cr</v>
          </cell>
          <cell r="P650">
            <v>0</v>
          </cell>
        </row>
        <row r="651">
          <cell r="H651" t="str">
            <v>Cfeee</v>
          </cell>
          <cell r="I651" t="str">
            <v>Cr</v>
          </cell>
          <cell r="J651">
            <v>196445</v>
          </cell>
          <cell r="K651">
            <v>0</v>
          </cell>
          <cell r="L651">
            <v>196445</v>
          </cell>
          <cell r="M651">
            <v>934695</v>
          </cell>
          <cell r="N651">
            <v>1139390</v>
          </cell>
          <cell r="O651" t="str">
            <v>Cr</v>
          </cell>
          <cell r="P651">
            <v>-401140</v>
          </cell>
        </row>
        <row r="652">
          <cell r="H652" t="str">
            <v>Career Dreams</v>
          </cell>
          <cell r="I652" t="str">
            <v/>
          </cell>
          <cell r="J652">
            <v>0</v>
          </cell>
          <cell r="K652">
            <v>0</v>
          </cell>
          <cell r="L652">
            <v>0</v>
          </cell>
          <cell r="M652">
            <v>258000</v>
          </cell>
          <cell r="N652">
            <v>258000</v>
          </cell>
          <cell r="P652">
            <v>0</v>
          </cell>
        </row>
        <row r="653">
          <cell r="H653" t="str">
            <v>Career Counselling Centre</v>
          </cell>
          <cell r="I653" t="str">
            <v>Cr</v>
          </cell>
          <cell r="J653">
            <v>35400</v>
          </cell>
          <cell r="K653">
            <v>0</v>
          </cell>
          <cell r="L653">
            <v>35400</v>
          </cell>
          <cell r="M653">
            <v>251300</v>
          </cell>
          <cell r="N653">
            <v>215900</v>
          </cell>
          <cell r="P653">
            <v>0</v>
          </cell>
        </row>
        <row r="654">
          <cell r="H654" t="str">
            <v>Capstone People Consulting Pvt Ltd</v>
          </cell>
          <cell r="I654" t="str">
            <v/>
          </cell>
          <cell r="J654">
            <v>0</v>
          </cell>
          <cell r="K654">
            <v>0</v>
          </cell>
          <cell r="L654">
            <v>0</v>
          </cell>
          <cell r="M654">
            <v>37800</v>
          </cell>
          <cell r="N654">
            <v>37800</v>
          </cell>
          <cell r="P654">
            <v>0</v>
          </cell>
        </row>
        <row r="655">
          <cell r="H655" t="str">
            <v>Capital Vehicles Sales Ltd.</v>
          </cell>
          <cell r="I655" t="str">
            <v/>
          </cell>
          <cell r="J655">
            <v>0</v>
          </cell>
          <cell r="K655">
            <v>0</v>
          </cell>
          <cell r="L655">
            <v>0</v>
          </cell>
          <cell r="M655">
            <v>171177</v>
          </cell>
          <cell r="N655">
            <v>171177</v>
          </cell>
          <cell r="O655" t="str">
            <v>Dr</v>
          </cell>
          <cell r="P655">
            <v>0</v>
          </cell>
        </row>
        <row r="656">
          <cell r="H656" t="str">
            <v>Butterfly Innovations Private Limited</v>
          </cell>
          <cell r="I656" t="str">
            <v/>
          </cell>
          <cell r="J656">
            <v>0</v>
          </cell>
          <cell r="K656">
            <v>0</v>
          </cell>
          <cell r="L656">
            <v>0</v>
          </cell>
          <cell r="M656">
            <v>100000</v>
          </cell>
          <cell r="N656">
            <v>226000</v>
          </cell>
          <cell r="O656" t="str">
            <v>Cr</v>
          </cell>
          <cell r="P656">
            <v>-126000</v>
          </cell>
        </row>
        <row r="657">
          <cell r="H657" t="str">
            <v>Bluesky Learning Private Limited</v>
          </cell>
          <cell r="I657" t="str">
            <v/>
          </cell>
          <cell r="J657">
            <v>0</v>
          </cell>
          <cell r="K657">
            <v>0</v>
          </cell>
          <cell r="L657">
            <v>0</v>
          </cell>
          <cell r="M657">
            <v>167400</v>
          </cell>
          <cell r="N657">
            <v>167400</v>
          </cell>
          <cell r="P657">
            <v>0</v>
          </cell>
        </row>
        <row r="658">
          <cell r="H658" t="str">
            <v>B.k &amp; Associates</v>
          </cell>
          <cell r="I658" t="str">
            <v/>
          </cell>
          <cell r="J658">
            <v>0</v>
          </cell>
          <cell r="K658">
            <v>0</v>
          </cell>
          <cell r="L658">
            <v>0</v>
          </cell>
          <cell r="M658">
            <v>22500</v>
          </cell>
          <cell r="N658">
            <v>22500</v>
          </cell>
          <cell r="P658">
            <v>0</v>
          </cell>
        </row>
        <row r="659">
          <cell r="H659" t="str">
            <v>Bilal Mustafa Khan</v>
          </cell>
          <cell r="I659" t="str">
            <v/>
          </cell>
          <cell r="J659">
            <v>0</v>
          </cell>
          <cell r="K659">
            <v>0</v>
          </cell>
          <cell r="L659">
            <v>0</v>
          </cell>
          <cell r="M659">
            <v>630000</v>
          </cell>
          <cell r="N659">
            <v>630000</v>
          </cell>
          <cell r="P659">
            <v>0</v>
          </cell>
        </row>
        <row r="660">
          <cell r="H660" t="str">
            <v>Az Research Partners Pvt Ltd</v>
          </cell>
          <cell r="I660" t="str">
            <v/>
          </cell>
          <cell r="J660">
            <v>0</v>
          </cell>
          <cell r="K660">
            <v>0</v>
          </cell>
          <cell r="L660">
            <v>0</v>
          </cell>
          <cell r="M660">
            <v>88500</v>
          </cell>
          <cell r="N660">
            <v>88500</v>
          </cell>
          <cell r="P660">
            <v>0</v>
          </cell>
        </row>
        <row r="661">
          <cell r="H661" t="str">
            <v>Aspiring Minds Assessment Pvt Ltd</v>
          </cell>
          <cell r="I661" t="str">
            <v>Cr</v>
          </cell>
          <cell r="J661">
            <v>30611</v>
          </cell>
          <cell r="K661">
            <v>0</v>
          </cell>
          <cell r="L661">
            <v>30611</v>
          </cell>
          <cell r="M661">
            <v>30611</v>
          </cell>
          <cell r="N661">
            <v>0</v>
          </cell>
          <cell r="P661">
            <v>0</v>
          </cell>
        </row>
        <row r="662">
          <cell r="H662" t="str">
            <v>A.s.group</v>
          </cell>
          <cell r="I662" t="str">
            <v/>
          </cell>
          <cell r="J662">
            <v>0</v>
          </cell>
          <cell r="K662">
            <v>0</v>
          </cell>
          <cell r="L662">
            <v>0</v>
          </cell>
          <cell r="M662">
            <v>134128</v>
          </cell>
          <cell r="N662">
            <v>164003</v>
          </cell>
          <cell r="O662" t="str">
            <v>Cr</v>
          </cell>
          <cell r="P662">
            <v>-29875</v>
          </cell>
        </row>
        <row r="663">
          <cell r="H663" t="str">
            <v>Ananya Mukherjee</v>
          </cell>
          <cell r="I663" t="str">
            <v/>
          </cell>
          <cell r="J663">
            <v>0</v>
          </cell>
          <cell r="K663">
            <v>0</v>
          </cell>
          <cell r="L663">
            <v>0</v>
          </cell>
          <cell r="M663">
            <v>178445</v>
          </cell>
          <cell r="N663">
            <v>178445</v>
          </cell>
          <cell r="P663">
            <v>0</v>
          </cell>
        </row>
        <row r="664">
          <cell r="H664" t="str">
            <v>All India Management Association</v>
          </cell>
          <cell r="I664" t="str">
            <v>Cr</v>
          </cell>
          <cell r="J664">
            <v>129</v>
          </cell>
          <cell r="K664">
            <v>0</v>
          </cell>
          <cell r="L664">
            <v>129</v>
          </cell>
          <cell r="M664">
            <v>90056</v>
          </cell>
          <cell r="N664">
            <v>89927</v>
          </cell>
          <cell r="P664">
            <v>0</v>
          </cell>
        </row>
        <row r="665">
          <cell r="H665" t="str">
            <v>Alliance Digitech Pvt Ltd</v>
          </cell>
          <cell r="I665" t="str">
            <v/>
          </cell>
          <cell r="J665">
            <v>0</v>
          </cell>
          <cell r="K665">
            <v>0</v>
          </cell>
          <cell r="L665">
            <v>0</v>
          </cell>
          <cell r="M665">
            <v>37734</v>
          </cell>
          <cell r="N665">
            <v>40856</v>
          </cell>
          <cell r="O665" t="str">
            <v>Cr</v>
          </cell>
          <cell r="P665">
            <v>-3122</v>
          </cell>
        </row>
        <row r="666">
          <cell r="H666" t="str">
            <v>Alag Kumar &amp; Associates</v>
          </cell>
          <cell r="I666" t="str">
            <v/>
          </cell>
          <cell r="J666">
            <v>0</v>
          </cell>
          <cell r="K666">
            <v>0</v>
          </cell>
          <cell r="L666">
            <v>0</v>
          </cell>
          <cell r="M666">
            <v>88500</v>
          </cell>
          <cell r="N666">
            <v>88500</v>
          </cell>
          <cell r="P666">
            <v>0</v>
          </cell>
        </row>
        <row r="667">
          <cell r="H667" t="str">
            <v>Ajay Electronics</v>
          </cell>
          <cell r="I667" t="str">
            <v/>
          </cell>
          <cell r="J667">
            <v>0</v>
          </cell>
          <cell r="K667">
            <v>0</v>
          </cell>
          <cell r="L667">
            <v>0</v>
          </cell>
          <cell r="M667">
            <v>2700</v>
          </cell>
          <cell r="N667">
            <v>107264</v>
          </cell>
          <cell r="O667" t="str">
            <v>Cr</v>
          </cell>
          <cell r="P667">
            <v>-104564</v>
          </cell>
        </row>
        <row r="668">
          <cell r="H668" t="str">
            <v>Air Infotech Services Pvt Ltd</v>
          </cell>
          <cell r="I668" t="str">
            <v>Dr</v>
          </cell>
          <cell r="J668">
            <v>1122</v>
          </cell>
          <cell r="K668">
            <v>1122</v>
          </cell>
          <cell r="L668">
            <v>0</v>
          </cell>
          <cell r="M668">
            <v>124678</v>
          </cell>
          <cell r="N668">
            <v>1122</v>
          </cell>
          <cell r="O668" t="str">
            <v>Dr</v>
          </cell>
          <cell r="P668">
            <v>124678</v>
          </cell>
        </row>
        <row r="669">
          <cell r="H669" t="str">
            <v>Aacsb International</v>
          </cell>
          <cell r="I669" t="str">
            <v/>
          </cell>
          <cell r="J669">
            <v>0</v>
          </cell>
          <cell r="K669">
            <v>0</v>
          </cell>
          <cell r="L669">
            <v>0</v>
          </cell>
          <cell r="M669">
            <v>293763</v>
          </cell>
          <cell r="N669">
            <v>293763</v>
          </cell>
          <cell r="P669">
            <v>0</v>
          </cell>
        </row>
        <row r="670">
          <cell r="H670" t="str">
            <v>86 Wing Support Services</v>
          </cell>
          <cell r="I670" t="str">
            <v/>
          </cell>
          <cell r="J670">
            <v>0</v>
          </cell>
          <cell r="K670">
            <v>0</v>
          </cell>
          <cell r="L670">
            <v>0</v>
          </cell>
          <cell r="M670">
            <v>53460</v>
          </cell>
          <cell r="N670">
            <v>53460</v>
          </cell>
          <cell r="P670">
            <v>0</v>
          </cell>
        </row>
        <row r="671">
          <cell r="H671" t="str">
            <v>7x Media</v>
          </cell>
          <cell r="I671" t="str">
            <v>Cr</v>
          </cell>
          <cell r="J671">
            <v>8324</v>
          </cell>
          <cell r="K671">
            <v>0</v>
          </cell>
          <cell r="L671">
            <v>8324</v>
          </cell>
          <cell r="M671">
            <v>11856</v>
          </cell>
          <cell r="N671">
            <v>3532</v>
          </cell>
          <cell r="P671">
            <v>0</v>
          </cell>
        </row>
        <row r="672">
          <cell r="H672" t="str">
            <v>Yadav Paints</v>
          </cell>
          <cell r="I672" t="str">
            <v>Cr</v>
          </cell>
          <cell r="J672">
            <v>84434</v>
          </cell>
          <cell r="K672">
            <v>0</v>
          </cell>
          <cell r="L672">
            <v>84434</v>
          </cell>
          <cell r="M672">
            <v>670438</v>
          </cell>
          <cell r="N672">
            <v>659455</v>
          </cell>
          <cell r="O672" t="str">
            <v>Cr</v>
          </cell>
          <cell r="P672">
            <v>-73451</v>
          </cell>
        </row>
        <row r="673">
          <cell r="H673" t="str">
            <v>Washex Hospitality Solutions</v>
          </cell>
          <cell r="I673" t="str">
            <v>Cr</v>
          </cell>
          <cell r="J673">
            <v>3587</v>
          </cell>
          <cell r="K673">
            <v>0</v>
          </cell>
          <cell r="L673">
            <v>3587</v>
          </cell>
          <cell r="M673">
            <v>341449</v>
          </cell>
          <cell r="N673">
            <v>644655</v>
          </cell>
          <cell r="O673" t="str">
            <v>Cr</v>
          </cell>
          <cell r="P673">
            <v>-306793</v>
          </cell>
        </row>
        <row r="674">
          <cell r="H674" t="str">
            <v>Vodafone Idea Ltd</v>
          </cell>
          <cell r="I674" t="str">
            <v/>
          </cell>
          <cell r="J674">
            <v>0</v>
          </cell>
          <cell r="K674">
            <v>0</v>
          </cell>
          <cell r="L674">
            <v>0</v>
          </cell>
          <cell r="M674">
            <v>39752</v>
          </cell>
          <cell r="N674">
            <v>39752</v>
          </cell>
          <cell r="P674">
            <v>0</v>
          </cell>
        </row>
        <row r="675">
          <cell r="H675" t="str">
            <v>Vinayaka Enterprises</v>
          </cell>
          <cell r="I675" t="str">
            <v/>
          </cell>
          <cell r="J675">
            <v>0</v>
          </cell>
          <cell r="K675">
            <v>0</v>
          </cell>
          <cell r="L675">
            <v>0</v>
          </cell>
          <cell r="M675">
            <v>65013</v>
          </cell>
          <cell r="N675">
            <v>108244</v>
          </cell>
          <cell r="O675" t="str">
            <v>Cr</v>
          </cell>
          <cell r="P675">
            <v>-43231</v>
          </cell>
        </row>
        <row r="676">
          <cell r="H676" t="str">
            <v>Tirupati Taxi Services</v>
          </cell>
          <cell r="I676" t="str">
            <v>Cr</v>
          </cell>
          <cell r="J676">
            <v>10868</v>
          </cell>
          <cell r="K676">
            <v>0</v>
          </cell>
          <cell r="L676">
            <v>10868</v>
          </cell>
          <cell r="M676">
            <v>32377</v>
          </cell>
          <cell r="N676">
            <v>34281</v>
          </cell>
          <cell r="O676" t="str">
            <v>Cr</v>
          </cell>
          <cell r="P676">
            <v>-12772</v>
          </cell>
        </row>
        <row r="677">
          <cell r="H677" t="str">
            <v>Threefish Consulting</v>
          </cell>
          <cell r="I677" t="str">
            <v>Cr</v>
          </cell>
          <cell r="J677">
            <v>15470</v>
          </cell>
          <cell r="K677">
            <v>0</v>
          </cell>
          <cell r="L677">
            <v>15470</v>
          </cell>
          <cell r="M677">
            <v>75950</v>
          </cell>
          <cell r="N677">
            <v>76680</v>
          </cell>
          <cell r="O677" t="str">
            <v>Cr</v>
          </cell>
          <cell r="P677">
            <v>-16200</v>
          </cell>
        </row>
        <row r="678">
          <cell r="H678" t="str">
            <v>Sylvant Advisors Private Limited</v>
          </cell>
          <cell r="I678" t="str">
            <v/>
          </cell>
          <cell r="J678">
            <v>0</v>
          </cell>
          <cell r="K678">
            <v>0</v>
          </cell>
          <cell r="L678">
            <v>0</v>
          </cell>
          <cell r="M678">
            <v>432000</v>
          </cell>
          <cell r="N678">
            <v>648000</v>
          </cell>
          <cell r="O678" t="str">
            <v>Cr</v>
          </cell>
          <cell r="P678">
            <v>-216000</v>
          </cell>
        </row>
        <row r="679">
          <cell r="H679" t="str">
            <v>Surendra Tiwari</v>
          </cell>
          <cell r="I679" t="str">
            <v/>
          </cell>
          <cell r="J679">
            <v>0</v>
          </cell>
          <cell r="K679">
            <v>0</v>
          </cell>
          <cell r="L679">
            <v>0</v>
          </cell>
          <cell r="M679">
            <v>90000</v>
          </cell>
          <cell r="N679">
            <v>90000</v>
          </cell>
          <cell r="P679">
            <v>0</v>
          </cell>
        </row>
        <row r="680">
          <cell r="H680" t="str">
            <v>Supremseo</v>
          </cell>
          <cell r="I680" t="str">
            <v>Cr</v>
          </cell>
          <cell r="J680">
            <v>1526</v>
          </cell>
          <cell r="K680">
            <v>0</v>
          </cell>
          <cell r="L680">
            <v>1526</v>
          </cell>
          <cell r="M680">
            <v>1526</v>
          </cell>
          <cell r="N680">
            <v>0</v>
          </cell>
          <cell r="P680">
            <v>0</v>
          </cell>
        </row>
        <row r="681">
          <cell r="H681" t="str">
            <v>Sunder Tent House</v>
          </cell>
          <cell r="I681" t="str">
            <v/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14066</v>
          </cell>
          <cell r="O681" t="str">
            <v>Cr</v>
          </cell>
          <cell r="P681">
            <v>-14066</v>
          </cell>
        </row>
        <row r="682">
          <cell r="H682" t="str">
            <v>Srishti Bajaj</v>
          </cell>
          <cell r="I682" t="str">
            <v>Cr</v>
          </cell>
          <cell r="J682">
            <v>16200</v>
          </cell>
          <cell r="K682">
            <v>0</v>
          </cell>
          <cell r="L682">
            <v>16200</v>
          </cell>
          <cell r="M682">
            <v>16200</v>
          </cell>
          <cell r="N682">
            <v>0</v>
          </cell>
          <cell r="P682">
            <v>0</v>
          </cell>
        </row>
        <row r="683">
          <cell r="H683" t="str">
            <v>Sodexo Svc India Private Limited</v>
          </cell>
          <cell r="I683" t="str">
            <v/>
          </cell>
          <cell r="J683">
            <v>0</v>
          </cell>
          <cell r="K683">
            <v>0</v>
          </cell>
          <cell r="L683">
            <v>0</v>
          </cell>
          <cell r="M683">
            <v>540128</v>
          </cell>
          <cell r="N683">
            <v>540128</v>
          </cell>
          <cell r="P683">
            <v>0</v>
          </cell>
        </row>
        <row r="684">
          <cell r="H684" t="str">
            <v>Shri Bala Ji Disposal Store</v>
          </cell>
          <cell r="I684" t="str">
            <v/>
          </cell>
          <cell r="J684">
            <v>0</v>
          </cell>
          <cell r="K684">
            <v>0</v>
          </cell>
          <cell r="L684">
            <v>0</v>
          </cell>
          <cell r="M684">
            <v>4283</v>
          </cell>
          <cell r="N684">
            <v>4283</v>
          </cell>
          <cell r="P684">
            <v>0</v>
          </cell>
        </row>
        <row r="685">
          <cell r="H685" t="str">
            <v>Shree Shyam Glass &amp; Aluminium Works</v>
          </cell>
          <cell r="I685" t="str">
            <v/>
          </cell>
          <cell r="J685">
            <v>0</v>
          </cell>
          <cell r="K685">
            <v>0</v>
          </cell>
          <cell r="L685">
            <v>0</v>
          </cell>
          <cell r="M685">
            <v>18424</v>
          </cell>
          <cell r="N685">
            <v>18424</v>
          </cell>
          <cell r="P685">
            <v>0</v>
          </cell>
        </row>
        <row r="686">
          <cell r="H686" t="str">
            <v>Sasthi Infotech</v>
          </cell>
          <cell r="I686" t="str">
            <v>Cr</v>
          </cell>
          <cell r="J686">
            <v>16884</v>
          </cell>
          <cell r="K686">
            <v>0</v>
          </cell>
          <cell r="L686">
            <v>16884</v>
          </cell>
          <cell r="M686">
            <v>206192</v>
          </cell>
          <cell r="N686">
            <v>189308</v>
          </cell>
          <cell r="P686">
            <v>0</v>
          </cell>
        </row>
        <row r="687">
          <cell r="H687" t="str">
            <v>Sai System</v>
          </cell>
          <cell r="I687" t="str">
            <v>Cr</v>
          </cell>
          <cell r="J687">
            <v>1770</v>
          </cell>
          <cell r="K687">
            <v>0</v>
          </cell>
          <cell r="L687">
            <v>1770</v>
          </cell>
          <cell r="M687">
            <v>10620</v>
          </cell>
          <cell r="N687">
            <v>8850</v>
          </cell>
          <cell r="P687">
            <v>0</v>
          </cell>
        </row>
        <row r="688">
          <cell r="H688" t="str">
            <v>Sage Publications India Pvt Ltd</v>
          </cell>
          <cell r="I688" t="str">
            <v/>
          </cell>
          <cell r="J688">
            <v>0</v>
          </cell>
          <cell r="K688">
            <v>0</v>
          </cell>
          <cell r="L688">
            <v>0</v>
          </cell>
          <cell r="M688">
            <v>50697</v>
          </cell>
          <cell r="N688">
            <v>50697</v>
          </cell>
          <cell r="P688">
            <v>0</v>
          </cell>
        </row>
        <row r="689">
          <cell r="H689" t="str">
            <v>Ruma Batheja</v>
          </cell>
          <cell r="I689" t="str">
            <v>Cr</v>
          </cell>
          <cell r="J689">
            <v>287675</v>
          </cell>
          <cell r="K689">
            <v>0</v>
          </cell>
          <cell r="L689">
            <v>287675</v>
          </cell>
          <cell r="M689">
            <v>1257425</v>
          </cell>
          <cell r="N689">
            <v>1303110</v>
          </cell>
          <cell r="O689" t="str">
            <v>Cr</v>
          </cell>
          <cell r="P689">
            <v>-333360</v>
          </cell>
        </row>
        <row r="690">
          <cell r="H690" t="str">
            <v>Riya Taxi Services</v>
          </cell>
          <cell r="I690" t="str">
            <v>Cr</v>
          </cell>
          <cell r="J690">
            <v>2143</v>
          </cell>
          <cell r="K690">
            <v>0</v>
          </cell>
          <cell r="L690">
            <v>2143</v>
          </cell>
          <cell r="M690">
            <v>34830</v>
          </cell>
          <cell r="N690">
            <v>42686</v>
          </cell>
          <cell r="O690" t="str">
            <v>Cr</v>
          </cell>
          <cell r="P690">
            <v>-9999</v>
          </cell>
        </row>
        <row r="691">
          <cell r="H691" t="str">
            <v>Ritnesh Electrical</v>
          </cell>
          <cell r="I691" t="str">
            <v>Cr</v>
          </cell>
          <cell r="J691">
            <v>92934</v>
          </cell>
          <cell r="K691">
            <v>0</v>
          </cell>
          <cell r="L691">
            <v>92934</v>
          </cell>
          <cell r="M691">
            <v>760433</v>
          </cell>
          <cell r="N691">
            <v>867432</v>
          </cell>
          <cell r="O691" t="str">
            <v>Cr</v>
          </cell>
          <cell r="P691">
            <v>-199933</v>
          </cell>
        </row>
        <row r="692">
          <cell r="H692" t="str">
            <v>Ran Singh Bohra Fuels</v>
          </cell>
          <cell r="I692" t="str">
            <v>Cr</v>
          </cell>
          <cell r="J692">
            <v>46228</v>
          </cell>
          <cell r="K692">
            <v>0</v>
          </cell>
          <cell r="L692">
            <v>46228</v>
          </cell>
          <cell r="M692">
            <v>477628</v>
          </cell>
          <cell r="N692">
            <v>511799</v>
          </cell>
          <cell r="O692" t="str">
            <v>Cr</v>
          </cell>
          <cell r="P692">
            <v>-80399</v>
          </cell>
        </row>
        <row r="693">
          <cell r="H693" t="str">
            <v>Ramphool</v>
          </cell>
          <cell r="I693" t="str">
            <v>Cr</v>
          </cell>
          <cell r="J693">
            <v>259</v>
          </cell>
          <cell r="K693">
            <v>0</v>
          </cell>
          <cell r="L693">
            <v>259</v>
          </cell>
          <cell r="M693">
            <v>1176</v>
          </cell>
          <cell r="N693">
            <v>3975</v>
          </cell>
          <cell r="O693" t="str">
            <v>Cr</v>
          </cell>
          <cell r="P693">
            <v>-3058</v>
          </cell>
        </row>
        <row r="694">
          <cell r="H694" t="str">
            <v>Promind Solutions Pvt Ltd-cr</v>
          </cell>
          <cell r="I694" t="str">
            <v>Cr</v>
          </cell>
          <cell r="J694">
            <v>1731224</v>
          </cell>
          <cell r="K694">
            <v>0</v>
          </cell>
          <cell r="L694">
            <v>1731224</v>
          </cell>
          <cell r="M694">
            <v>14646933</v>
          </cell>
          <cell r="N694">
            <v>16938391</v>
          </cell>
          <cell r="O694" t="str">
            <v>Cr</v>
          </cell>
          <cell r="P694">
            <v>-4022682</v>
          </cell>
        </row>
        <row r="695">
          <cell r="H695" t="str">
            <v>Prof. P. S. Grover</v>
          </cell>
          <cell r="I695" t="str">
            <v/>
          </cell>
          <cell r="J695">
            <v>0</v>
          </cell>
          <cell r="K695">
            <v>0</v>
          </cell>
          <cell r="L695">
            <v>0</v>
          </cell>
          <cell r="M695">
            <v>28800</v>
          </cell>
          <cell r="N695">
            <v>28800</v>
          </cell>
          <cell r="P695">
            <v>0</v>
          </cell>
        </row>
        <row r="696">
          <cell r="H696" t="str">
            <v>Professional Scientific Instrument Co</v>
          </cell>
          <cell r="I696" t="str">
            <v/>
          </cell>
          <cell r="J696">
            <v>0</v>
          </cell>
          <cell r="K696">
            <v>0</v>
          </cell>
          <cell r="L696">
            <v>0</v>
          </cell>
          <cell r="M696">
            <v>108095</v>
          </cell>
          <cell r="N696">
            <v>121287</v>
          </cell>
          <cell r="O696" t="str">
            <v>Cr</v>
          </cell>
          <cell r="P696">
            <v>-13192</v>
          </cell>
        </row>
        <row r="697">
          <cell r="H697" t="str">
            <v>Professional Education Services</v>
          </cell>
          <cell r="I697" t="str">
            <v/>
          </cell>
          <cell r="J697">
            <v>0</v>
          </cell>
          <cell r="K697">
            <v>0</v>
          </cell>
          <cell r="L697">
            <v>0</v>
          </cell>
          <cell r="M697">
            <v>414039</v>
          </cell>
          <cell r="N697">
            <v>414039</v>
          </cell>
          <cell r="P697">
            <v>0</v>
          </cell>
        </row>
        <row r="698">
          <cell r="H698" t="str">
            <v>Priytosh</v>
          </cell>
          <cell r="I698" t="str">
            <v/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22950</v>
          </cell>
          <cell r="O698" t="str">
            <v>Cr</v>
          </cell>
          <cell r="P698">
            <v>-22950</v>
          </cell>
        </row>
        <row r="699">
          <cell r="H699" t="str">
            <v>Pritha Dutt</v>
          </cell>
          <cell r="I699" t="str">
            <v/>
          </cell>
          <cell r="J699">
            <v>0</v>
          </cell>
          <cell r="K699">
            <v>0</v>
          </cell>
          <cell r="L699">
            <v>0</v>
          </cell>
          <cell r="M699">
            <v>22500</v>
          </cell>
          <cell r="N699">
            <v>22500</v>
          </cell>
          <cell r="P699">
            <v>0</v>
          </cell>
        </row>
        <row r="700">
          <cell r="H700" t="str">
            <v>Prawesh Singh</v>
          </cell>
          <cell r="I700" t="str">
            <v/>
          </cell>
          <cell r="J700">
            <v>0</v>
          </cell>
          <cell r="K700">
            <v>0</v>
          </cell>
          <cell r="L700">
            <v>0</v>
          </cell>
          <cell r="M700">
            <v>126900</v>
          </cell>
          <cell r="N700">
            <v>147600</v>
          </cell>
          <cell r="O700" t="str">
            <v>Cr</v>
          </cell>
          <cell r="P700">
            <v>-20700</v>
          </cell>
        </row>
        <row r="701">
          <cell r="H701" t="str">
            <v>Pratap Electrical &amp; Engineering Works</v>
          </cell>
          <cell r="I701" t="str">
            <v/>
          </cell>
          <cell r="J701">
            <v>0</v>
          </cell>
          <cell r="K701">
            <v>0</v>
          </cell>
          <cell r="L701">
            <v>0</v>
          </cell>
          <cell r="M701">
            <v>5310</v>
          </cell>
          <cell r="N701">
            <v>5310</v>
          </cell>
          <cell r="P701">
            <v>0</v>
          </cell>
        </row>
        <row r="702">
          <cell r="H702" t="str">
            <v>Prakrti International</v>
          </cell>
          <cell r="I702" t="str">
            <v>Cr</v>
          </cell>
          <cell r="J702">
            <v>1690</v>
          </cell>
          <cell r="K702">
            <v>0</v>
          </cell>
          <cell r="L702">
            <v>1690</v>
          </cell>
          <cell r="M702">
            <v>1690</v>
          </cell>
          <cell r="N702">
            <v>0</v>
          </cell>
          <cell r="P702">
            <v>0</v>
          </cell>
        </row>
        <row r="703">
          <cell r="H703" t="str">
            <v>P K Electricals</v>
          </cell>
          <cell r="I703" t="str">
            <v>Cr</v>
          </cell>
          <cell r="J703">
            <v>139</v>
          </cell>
          <cell r="K703">
            <v>0</v>
          </cell>
          <cell r="L703">
            <v>139</v>
          </cell>
          <cell r="M703">
            <v>230512</v>
          </cell>
          <cell r="N703">
            <v>258453</v>
          </cell>
          <cell r="O703" t="str">
            <v>Cr</v>
          </cell>
          <cell r="P703">
            <v>-28080</v>
          </cell>
        </row>
        <row r="704">
          <cell r="H704" t="str">
            <v>Pioneers</v>
          </cell>
          <cell r="I704" t="str">
            <v/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10144</v>
          </cell>
          <cell r="O704" t="str">
            <v>Cr</v>
          </cell>
          <cell r="P704">
            <v>-10144</v>
          </cell>
        </row>
        <row r="705">
          <cell r="H705" t="str">
            <v>Parvesh Aghi</v>
          </cell>
          <cell r="I705" t="str">
            <v>Cr</v>
          </cell>
          <cell r="J705">
            <v>131811</v>
          </cell>
          <cell r="K705">
            <v>0</v>
          </cell>
          <cell r="L705">
            <v>131811</v>
          </cell>
          <cell r="M705">
            <v>1054011</v>
          </cell>
          <cell r="N705">
            <v>1006200</v>
          </cell>
          <cell r="O705" t="str">
            <v>Cr</v>
          </cell>
          <cell r="P705">
            <v>-84000</v>
          </cell>
        </row>
        <row r="706">
          <cell r="H706" t="str">
            <v>Oriental Insurance Company Limited</v>
          </cell>
          <cell r="I706" t="str">
            <v>Dr</v>
          </cell>
          <cell r="J706">
            <v>97325</v>
          </cell>
          <cell r="K706">
            <v>97325</v>
          </cell>
          <cell r="L706">
            <v>0</v>
          </cell>
          <cell r="M706">
            <v>1357708</v>
          </cell>
          <cell r="N706">
            <v>1374500</v>
          </cell>
          <cell r="O706" t="str">
            <v>Dr</v>
          </cell>
          <cell r="P706">
            <v>80533</v>
          </cell>
        </row>
        <row r="707">
          <cell r="H707" t="str">
            <v>Orange Spa Hotels &amp; Resorts Pvt. Ltd.</v>
          </cell>
          <cell r="I707" t="str">
            <v/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32340</v>
          </cell>
          <cell r="O707" t="str">
            <v>Cr</v>
          </cell>
          <cell r="P707">
            <v>-32340</v>
          </cell>
        </row>
        <row r="708">
          <cell r="H708" t="str">
            <v>Om Consultancy Services</v>
          </cell>
          <cell r="I708" t="str">
            <v>Cr</v>
          </cell>
          <cell r="J708">
            <v>10170</v>
          </cell>
          <cell r="K708">
            <v>0</v>
          </cell>
          <cell r="L708">
            <v>10170</v>
          </cell>
          <cell r="M708">
            <v>10170</v>
          </cell>
          <cell r="N708">
            <v>0</v>
          </cell>
          <cell r="P708">
            <v>0</v>
          </cell>
        </row>
        <row r="709">
          <cell r="H709" t="str">
            <v>Nirvana Interiors And Constructioiin</v>
          </cell>
          <cell r="I709" t="str">
            <v>Dr</v>
          </cell>
          <cell r="J709">
            <v>489749</v>
          </cell>
          <cell r="K709">
            <v>489749</v>
          </cell>
          <cell r="L709">
            <v>0</v>
          </cell>
          <cell r="M709">
            <v>0</v>
          </cell>
          <cell r="N709">
            <v>0</v>
          </cell>
          <cell r="O709" t="str">
            <v>Dr</v>
          </cell>
          <cell r="P709">
            <v>489749</v>
          </cell>
        </row>
        <row r="710">
          <cell r="H710" t="str">
            <v>Nbcc (india) Ltd</v>
          </cell>
          <cell r="I710" t="str">
            <v>Cr</v>
          </cell>
          <cell r="J710">
            <v>2754678</v>
          </cell>
          <cell r="K710">
            <v>0</v>
          </cell>
          <cell r="L710">
            <v>2754678</v>
          </cell>
          <cell r="M710">
            <v>0</v>
          </cell>
          <cell r="N710">
            <v>0</v>
          </cell>
          <cell r="O710" t="str">
            <v>Cr</v>
          </cell>
          <cell r="P710">
            <v>-2754678</v>
          </cell>
        </row>
        <row r="711">
          <cell r="H711" t="str">
            <v>National Insurance Co Ltd</v>
          </cell>
          <cell r="I711" t="str">
            <v/>
          </cell>
          <cell r="J711">
            <v>0</v>
          </cell>
          <cell r="K711">
            <v>0</v>
          </cell>
          <cell r="L711">
            <v>0</v>
          </cell>
          <cell r="M711">
            <v>9529</v>
          </cell>
          <cell r="N711">
            <v>9529</v>
          </cell>
          <cell r="P711">
            <v>0</v>
          </cell>
        </row>
        <row r="712">
          <cell r="H712" t="str">
            <v>Microsoft Corporation (india) Pvt Ltd</v>
          </cell>
          <cell r="I712" t="str">
            <v/>
          </cell>
          <cell r="J712">
            <v>0</v>
          </cell>
          <cell r="K712">
            <v>0</v>
          </cell>
          <cell r="L712">
            <v>0</v>
          </cell>
          <cell r="M712">
            <v>130000</v>
          </cell>
          <cell r="N712">
            <v>127400</v>
          </cell>
          <cell r="O712" t="str">
            <v>Dr</v>
          </cell>
          <cell r="P712">
            <v>2600</v>
          </cell>
        </row>
        <row r="713">
          <cell r="H713" t="str">
            <v>Micro Filteration Technologies</v>
          </cell>
          <cell r="I713" t="str">
            <v>Cr</v>
          </cell>
          <cell r="J713">
            <v>8418</v>
          </cell>
          <cell r="K713">
            <v>0</v>
          </cell>
          <cell r="L713">
            <v>8418</v>
          </cell>
          <cell r="M713">
            <v>1315143</v>
          </cell>
          <cell r="N713">
            <v>1513441</v>
          </cell>
          <cell r="O713" t="str">
            <v>Cr</v>
          </cell>
          <cell r="P713">
            <v>-206716</v>
          </cell>
        </row>
        <row r="714">
          <cell r="H714" t="str">
            <v>Marketxpander Services Pvt Ltd</v>
          </cell>
          <cell r="I714" t="str">
            <v>Cr</v>
          </cell>
          <cell r="J714">
            <v>706368</v>
          </cell>
          <cell r="K714">
            <v>0</v>
          </cell>
          <cell r="L714">
            <v>706368</v>
          </cell>
          <cell r="M714">
            <v>2491634</v>
          </cell>
          <cell r="N714">
            <v>1785266</v>
          </cell>
          <cell r="P714">
            <v>0</v>
          </cell>
        </row>
        <row r="715">
          <cell r="H715" t="str">
            <v>Manoj Kumar</v>
          </cell>
          <cell r="I715" t="str">
            <v>Cr</v>
          </cell>
          <cell r="J715">
            <v>3500</v>
          </cell>
          <cell r="K715">
            <v>0</v>
          </cell>
          <cell r="L715">
            <v>3500</v>
          </cell>
          <cell r="M715">
            <v>30500</v>
          </cell>
          <cell r="N715">
            <v>33500</v>
          </cell>
          <cell r="O715" t="str">
            <v>Cr</v>
          </cell>
          <cell r="P715">
            <v>-6500</v>
          </cell>
        </row>
        <row r="716">
          <cell r="H716" t="str">
            <v>Management Development Institute</v>
          </cell>
          <cell r="I716" t="str">
            <v/>
          </cell>
          <cell r="J716">
            <v>0</v>
          </cell>
          <cell r="K716">
            <v>0</v>
          </cell>
          <cell r="L716">
            <v>0</v>
          </cell>
          <cell r="M716">
            <v>27000</v>
          </cell>
          <cell r="N716">
            <v>27000</v>
          </cell>
          <cell r="P716">
            <v>0</v>
          </cell>
        </row>
        <row r="717">
          <cell r="H717" t="str">
            <v>Mahadev Enterprises</v>
          </cell>
          <cell r="I717" t="str">
            <v>Cr</v>
          </cell>
          <cell r="J717">
            <v>377147</v>
          </cell>
          <cell r="K717">
            <v>0</v>
          </cell>
          <cell r="L717">
            <v>377147</v>
          </cell>
          <cell r="M717">
            <v>2812093</v>
          </cell>
          <cell r="N717">
            <v>2759492</v>
          </cell>
          <cell r="O717" t="str">
            <v>Cr</v>
          </cell>
          <cell r="P717">
            <v>-324546</v>
          </cell>
        </row>
        <row r="718">
          <cell r="H718" t="str">
            <v>Mac Graphics</v>
          </cell>
          <cell r="I718" t="str">
            <v>Cr</v>
          </cell>
          <cell r="J718">
            <v>16447</v>
          </cell>
          <cell r="K718">
            <v>0</v>
          </cell>
          <cell r="L718">
            <v>16447</v>
          </cell>
          <cell r="M718">
            <v>48929</v>
          </cell>
          <cell r="N718">
            <v>60468</v>
          </cell>
          <cell r="O718" t="str">
            <v>Cr</v>
          </cell>
          <cell r="P718">
            <v>-27986</v>
          </cell>
        </row>
        <row r="719">
          <cell r="H719" t="str">
            <v>Lite Bite Foods Pvt. Ltd.</v>
          </cell>
          <cell r="I719" t="str">
            <v>Cr</v>
          </cell>
          <cell r="J719">
            <v>142536</v>
          </cell>
          <cell r="K719">
            <v>0</v>
          </cell>
          <cell r="L719">
            <v>142536</v>
          </cell>
          <cell r="M719">
            <v>1481536</v>
          </cell>
          <cell r="N719">
            <v>1339000</v>
          </cell>
          <cell r="P719">
            <v>0</v>
          </cell>
        </row>
        <row r="720">
          <cell r="H720" t="str">
            <v>Lion Manpower Solutions Pvt. Ltd.</v>
          </cell>
          <cell r="I720" t="str">
            <v>Cr</v>
          </cell>
          <cell r="J720">
            <v>1267763</v>
          </cell>
          <cell r="K720">
            <v>0</v>
          </cell>
          <cell r="L720">
            <v>1267763</v>
          </cell>
          <cell r="M720">
            <v>4586305</v>
          </cell>
          <cell r="N720">
            <v>3318542</v>
          </cell>
          <cell r="P720">
            <v>0</v>
          </cell>
        </row>
        <row r="721">
          <cell r="H721" t="str">
            <v>Krishna Murari Kumar</v>
          </cell>
          <cell r="I721" t="str">
            <v>Cr</v>
          </cell>
          <cell r="J721">
            <v>223155</v>
          </cell>
          <cell r="K721">
            <v>0</v>
          </cell>
          <cell r="L721">
            <v>223155</v>
          </cell>
          <cell r="M721">
            <v>819530</v>
          </cell>
          <cell r="N721">
            <v>736875</v>
          </cell>
          <cell r="O721" t="str">
            <v>Cr</v>
          </cell>
          <cell r="P721">
            <v>-140500</v>
          </cell>
        </row>
        <row r="722">
          <cell r="H722" t="str">
            <v>Kpmg India Pvt Ltd</v>
          </cell>
          <cell r="I722" t="str">
            <v/>
          </cell>
          <cell r="J722">
            <v>0</v>
          </cell>
          <cell r="K722">
            <v>0</v>
          </cell>
          <cell r="L722">
            <v>0</v>
          </cell>
          <cell r="M722">
            <v>917731</v>
          </cell>
          <cell r="N722">
            <v>917731</v>
          </cell>
          <cell r="P722">
            <v>0</v>
          </cell>
        </row>
        <row r="723">
          <cell r="H723" t="str">
            <v>Kone Elevator India Pvt Ltd</v>
          </cell>
          <cell r="I723" t="str">
            <v>Cr</v>
          </cell>
          <cell r="J723">
            <v>103048</v>
          </cell>
          <cell r="K723">
            <v>0</v>
          </cell>
          <cell r="L723">
            <v>103048</v>
          </cell>
          <cell r="M723">
            <v>362656</v>
          </cell>
          <cell r="N723">
            <v>430106</v>
          </cell>
          <cell r="O723" t="str">
            <v>Cr</v>
          </cell>
          <cell r="P723">
            <v>-170498</v>
          </cell>
        </row>
        <row r="724">
          <cell r="H724" t="str">
            <v>Knowlarity Communications Pvt Ltd</v>
          </cell>
          <cell r="I724" t="str">
            <v/>
          </cell>
          <cell r="J724">
            <v>0</v>
          </cell>
          <cell r="K724">
            <v>0</v>
          </cell>
          <cell r="L724">
            <v>0</v>
          </cell>
          <cell r="M724">
            <v>40356</v>
          </cell>
          <cell r="N724">
            <v>40356</v>
          </cell>
          <cell r="P724">
            <v>0</v>
          </cell>
        </row>
        <row r="725">
          <cell r="H725" t="str">
            <v>Kanwar Narpat Singh</v>
          </cell>
          <cell r="I725" t="str">
            <v/>
          </cell>
          <cell r="J725">
            <v>0</v>
          </cell>
          <cell r="K725">
            <v>0</v>
          </cell>
          <cell r="L725">
            <v>0</v>
          </cell>
          <cell r="M725">
            <v>141750</v>
          </cell>
          <cell r="N725">
            <v>216000</v>
          </cell>
          <cell r="O725" t="str">
            <v>Cr</v>
          </cell>
          <cell r="P725">
            <v>-74250</v>
          </cell>
        </row>
        <row r="726">
          <cell r="H726" t="str">
            <v>John Lizzy Joel</v>
          </cell>
          <cell r="I726" t="str">
            <v>Cr</v>
          </cell>
          <cell r="J726">
            <v>37000</v>
          </cell>
          <cell r="K726">
            <v>0</v>
          </cell>
          <cell r="L726">
            <v>37000</v>
          </cell>
          <cell r="M726">
            <v>563646</v>
          </cell>
          <cell r="N726">
            <v>526646</v>
          </cell>
          <cell r="P726">
            <v>0</v>
          </cell>
        </row>
        <row r="727">
          <cell r="H727" t="str">
            <v>Jivesna Tech Pvt Ltd</v>
          </cell>
          <cell r="I727" t="str">
            <v/>
          </cell>
          <cell r="J727">
            <v>0</v>
          </cell>
          <cell r="K727">
            <v>0</v>
          </cell>
          <cell r="L727">
            <v>0</v>
          </cell>
          <cell r="M727">
            <v>69520</v>
          </cell>
          <cell r="N727">
            <v>77440</v>
          </cell>
          <cell r="O727" t="str">
            <v>Cr</v>
          </cell>
          <cell r="P727">
            <v>-7920</v>
          </cell>
        </row>
        <row r="728">
          <cell r="H728" t="str">
            <v>Jitender Diwan</v>
          </cell>
          <cell r="I728" t="str">
            <v>Cr</v>
          </cell>
          <cell r="J728">
            <v>69375</v>
          </cell>
          <cell r="K728">
            <v>0</v>
          </cell>
          <cell r="L728">
            <v>69375</v>
          </cell>
          <cell r="M728">
            <v>387375</v>
          </cell>
          <cell r="N728">
            <v>376050</v>
          </cell>
          <cell r="O728" t="str">
            <v>Cr</v>
          </cell>
          <cell r="P728">
            <v>-58050</v>
          </cell>
        </row>
        <row r="729">
          <cell r="H729" t="str">
            <v>Jio Digital Life</v>
          </cell>
          <cell r="I729" t="str">
            <v>Cr</v>
          </cell>
          <cell r="J729">
            <v>3534</v>
          </cell>
          <cell r="K729">
            <v>0</v>
          </cell>
          <cell r="L729">
            <v>3534</v>
          </cell>
          <cell r="M729">
            <v>40405</v>
          </cell>
          <cell r="N729">
            <v>40561</v>
          </cell>
          <cell r="O729" t="str">
            <v>Cr</v>
          </cell>
          <cell r="P729">
            <v>-3690</v>
          </cell>
        </row>
        <row r="730">
          <cell r="H730" t="str">
            <v>Jain Sanitations Store</v>
          </cell>
          <cell r="I730" t="str">
            <v>Cr</v>
          </cell>
          <cell r="J730">
            <v>9761</v>
          </cell>
          <cell r="K730">
            <v>0</v>
          </cell>
          <cell r="L730">
            <v>9761</v>
          </cell>
          <cell r="M730">
            <v>9761</v>
          </cell>
          <cell r="N730">
            <v>0</v>
          </cell>
          <cell r="P730">
            <v>0</v>
          </cell>
        </row>
        <row r="731">
          <cell r="H731" t="str">
            <v>International Book Centre</v>
          </cell>
          <cell r="I731" t="str">
            <v/>
          </cell>
          <cell r="J731">
            <v>0</v>
          </cell>
          <cell r="K731">
            <v>0</v>
          </cell>
          <cell r="L731">
            <v>0</v>
          </cell>
          <cell r="M731">
            <v>527321</v>
          </cell>
          <cell r="N731">
            <v>527321</v>
          </cell>
          <cell r="O731" t="str">
            <v>Dr</v>
          </cell>
          <cell r="P731">
            <v>0</v>
          </cell>
        </row>
        <row r="732">
          <cell r="H732" t="str">
            <v>Ideal Electrical Works</v>
          </cell>
          <cell r="I732" t="str">
            <v>Cr</v>
          </cell>
          <cell r="J732">
            <v>2682</v>
          </cell>
          <cell r="K732">
            <v>0</v>
          </cell>
          <cell r="L732">
            <v>2682</v>
          </cell>
          <cell r="M732">
            <v>5359</v>
          </cell>
          <cell r="N732">
            <v>2677</v>
          </cell>
          <cell r="P732">
            <v>0</v>
          </cell>
        </row>
        <row r="733">
          <cell r="H733" t="str">
            <v>Icae</v>
          </cell>
          <cell r="I733" t="str">
            <v/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240660</v>
          </cell>
          <cell r="O733" t="str">
            <v>Cr</v>
          </cell>
          <cell r="P733">
            <v>-240660</v>
          </cell>
        </row>
        <row r="734">
          <cell r="H734" t="str">
            <v>Health Plus Medicos</v>
          </cell>
          <cell r="I734" t="str">
            <v>Cr</v>
          </cell>
          <cell r="J734">
            <v>1400</v>
          </cell>
          <cell r="K734">
            <v>0</v>
          </cell>
          <cell r="L734">
            <v>1400</v>
          </cell>
          <cell r="M734">
            <v>1400</v>
          </cell>
          <cell r="N734">
            <v>0</v>
          </cell>
          <cell r="P734">
            <v>0</v>
          </cell>
        </row>
        <row r="735">
          <cell r="H735" t="str">
            <v>Hdfc Credit Card-4639180010039205</v>
          </cell>
          <cell r="I735" t="str">
            <v>Cr</v>
          </cell>
          <cell r="J735">
            <v>166626.07</v>
          </cell>
          <cell r="K735">
            <v>0</v>
          </cell>
          <cell r="L735">
            <v>166626.07</v>
          </cell>
          <cell r="M735">
            <v>793009</v>
          </cell>
          <cell r="N735">
            <v>626382.93000000005</v>
          </cell>
          <cell r="O735" t="str">
            <v>Cr</v>
          </cell>
          <cell r="P735">
            <v>-1.1641532182693481E-10</v>
          </cell>
        </row>
        <row r="736">
          <cell r="H736" t="str">
            <v>Hdfc Credit Card - 1959 - Akm</v>
          </cell>
          <cell r="I736" t="str">
            <v>Cr</v>
          </cell>
          <cell r="J736">
            <v>175814.53</v>
          </cell>
          <cell r="K736">
            <v>0</v>
          </cell>
          <cell r="L736">
            <v>175814.53</v>
          </cell>
          <cell r="M736">
            <v>1363578</v>
          </cell>
          <cell r="N736">
            <v>1433200.47</v>
          </cell>
          <cell r="O736" t="str">
            <v>Cr</v>
          </cell>
          <cell r="P736">
            <v>-245437</v>
          </cell>
        </row>
        <row r="737">
          <cell r="H737" t="str">
            <v>Harvard Business School Pub. Corp.</v>
          </cell>
          <cell r="I737" t="str">
            <v>Cr</v>
          </cell>
          <cell r="J737">
            <v>1344256</v>
          </cell>
          <cell r="K737">
            <v>0</v>
          </cell>
          <cell r="L737">
            <v>1344256</v>
          </cell>
          <cell r="M737">
            <v>2476008</v>
          </cell>
          <cell r="N737">
            <v>1208021</v>
          </cell>
          <cell r="O737" t="str">
            <v>Cr</v>
          </cell>
          <cell r="P737">
            <v>-76269</v>
          </cell>
        </row>
        <row r="738">
          <cell r="H738" t="str">
            <v>Harsh Vardhan</v>
          </cell>
          <cell r="I738" t="str">
            <v/>
          </cell>
          <cell r="J738">
            <v>0</v>
          </cell>
          <cell r="K738">
            <v>0</v>
          </cell>
          <cell r="L738">
            <v>0</v>
          </cell>
          <cell r="M738">
            <v>162000</v>
          </cell>
          <cell r="N738">
            <v>162000</v>
          </cell>
          <cell r="P738">
            <v>0</v>
          </cell>
        </row>
        <row r="739">
          <cell r="H739" t="str">
            <v>Hari Parmeshwar</v>
          </cell>
          <cell r="I739" t="str">
            <v>Cr</v>
          </cell>
          <cell r="J739">
            <v>38850</v>
          </cell>
          <cell r="K739">
            <v>0</v>
          </cell>
          <cell r="L739">
            <v>38850</v>
          </cell>
          <cell r="M739">
            <v>737925</v>
          </cell>
          <cell r="N739">
            <v>699075</v>
          </cell>
          <cell r="P739">
            <v>0</v>
          </cell>
        </row>
        <row r="740">
          <cell r="H740" t="str">
            <v>G.s. Alag &amp; Associates</v>
          </cell>
          <cell r="I740" t="str">
            <v>Cr</v>
          </cell>
          <cell r="J740">
            <v>55250</v>
          </cell>
          <cell r="K740">
            <v>0</v>
          </cell>
          <cell r="L740">
            <v>55250</v>
          </cell>
          <cell r="M740">
            <v>730250</v>
          </cell>
          <cell r="N740">
            <v>810000</v>
          </cell>
          <cell r="O740" t="str">
            <v>Cr</v>
          </cell>
          <cell r="P740">
            <v>-135000</v>
          </cell>
        </row>
        <row r="741">
          <cell r="H741" t="str">
            <v>Growth Track Infotech Pvt Ltd</v>
          </cell>
          <cell r="I741" t="str">
            <v>Cr</v>
          </cell>
          <cell r="J741">
            <v>281508</v>
          </cell>
          <cell r="K741">
            <v>0</v>
          </cell>
          <cell r="L741">
            <v>281508</v>
          </cell>
          <cell r="M741">
            <v>6911625</v>
          </cell>
          <cell r="N741">
            <v>7176762</v>
          </cell>
          <cell r="O741" t="str">
            <v>Cr</v>
          </cell>
          <cell r="P741">
            <v>-546645</v>
          </cell>
        </row>
        <row r="742">
          <cell r="H742" t="str">
            <v>Grog Events &amp; Entertainment Pvt Ltd</v>
          </cell>
          <cell r="I742" t="str">
            <v/>
          </cell>
          <cell r="J742">
            <v>0</v>
          </cell>
          <cell r="K742">
            <v>0</v>
          </cell>
          <cell r="L742">
            <v>0</v>
          </cell>
          <cell r="M742">
            <v>91800</v>
          </cell>
          <cell r="N742">
            <v>91800</v>
          </cell>
          <cell r="P742">
            <v>0</v>
          </cell>
        </row>
        <row r="743">
          <cell r="H743" t="str">
            <v>Google India Pvt Ltd</v>
          </cell>
          <cell r="I743" t="str">
            <v>Cr</v>
          </cell>
          <cell r="J743">
            <v>1147193.6000000001</v>
          </cell>
          <cell r="K743">
            <v>0</v>
          </cell>
          <cell r="L743">
            <v>1147193.6000000001</v>
          </cell>
          <cell r="M743">
            <v>16641748.6</v>
          </cell>
          <cell r="N743">
            <v>17935218</v>
          </cell>
          <cell r="O743" t="str">
            <v>Cr</v>
          </cell>
          <cell r="P743">
            <v>-2440663</v>
          </cell>
        </row>
        <row r="744">
          <cell r="H744" t="str">
            <v>Good Life</v>
          </cell>
          <cell r="I744" t="str">
            <v>Cr</v>
          </cell>
          <cell r="J744">
            <v>5217</v>
          </cell>
          <cell r="K744">
            <v>0</v>
          </cell>
          <cell r="L744">
            <v>5217</v>
          </cell>
          <cell r="M744">
            <v>9098</v>
          </cell>
          <cell r="N744">
            <v>3881</v>
          </cell>
          <cell r="P744">
            <v>0</v>
          </cell>
        </row>
        <row r="745">
          <cell r="H745" t="str">
            <v>Gen E Sys India</v>
          </cell>
          <cell r="I745" t="str">
            <v>Cr</v>
          </cell>
          <cell r="J745">
            <v>10864</v>
          </cell>
          <cell r="K745">
            <v>0</v>
          </cell>
          <cell r="L745">
            <v>10864</v>
          </cell>
          <cell r="M745">
            <v>11014</v>
          </cell>
          <cell r="N745">
            <v>19769</v>
          </cell>
          <cell r="O745" t="str">
            <v>Cr</v>
          </cell>
          <cell r="P745">
            <v>-19619</v>
          </cell>
        </row>
        <row r="746">
          <cell r="H746" t="str">
            <v>Gaurav Kapoor</v>
          </cell>
          <cell r="I746" t="str">
            <v/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12375</v>
          </cell>
          <cell r="O746" t="str">
            <v>Cr</v>
          </cell>
          <cell r="P746">
            <v>-12375</v>
          </cell>
        </row>
        <row r="747">
          <cell r="H747" t="str">
            <v>Ganpati Enterprises</v>
          </cell>
          <cell r="I747" t="str">
            <v/>
          </cell>
          <cell r="J747">
            <v>0</v>
          </cell>
          <cell r="K747">
            <v>0</v>
          </cell>
          <cell r="L747">
            <v>0</v>
          </cell>
          <cell r="M747">
            <v>44352</v>
          </cell>
          <cell r="N747">
            <v>70157</v>
          </cell>
          <cell r="O747" t="str">
            <v>Cr</v>
          </cell>
          <cell r="P747">
            <v>-25805</v>
          </cell>
        </row>
        <row r="748">
          <cell r="H748" t="str">
            <v>Esconet Technologies Pvt. Ltd.</v>
          </cell>
          <cell r="I748" t="str">
            <v/>
          </cell>
          <cell r="J748">
            <v>0</v>
          </cell>
          <cell r="K748">
            <v>0</v>
          </cell>
          <cell r="L748">
            <v>0</v>
          </cell>
          <cell r="M748">
            <v>101442</v>
          </cell>
          <cell r="N748">
            <v>101442</v>
          </cell>
          <cell r="P748">
            <v>0</v>
          </cell>
        </row>
        <row r="749">
          <cell r="H749" t="str">
            <v>Edge Buisness Solutions Pvt Ltd</v>
          </cell>
          <cell r="I749" t="str">
            <v/>
          </cell>
          <cell r="J749">
            <v>0</v>
          </cell>
          <cell r="K749">
            <v>0</v>
          </cell>
          <cell r="L749">
            <v>0</v>
          </cell>
          <cell r="M749">
            <v>2338717</v>
          </cell>
          <cell r="N749">
            <v>2338717</v>
          </cell>
          <cell r="P749">
            <v>0</v>
          </cell>
        </row>
        <row r="750">
          <cell r="H750" t="str">
            <v>Divya Sharma</v>
          </cell>
          <cell r="I750" t="str">
            <v/>
          </cell>
          <cell r="J750">
            <v>0</v>
          </cell>
          <cell r="K750">
            <v>0</v>
          </cell>
          <cell r="L750">
            <v>0</v>
          </cell>
          <cell r="M750">
            <v>40500</v>
          </cell>
          <cell r="N750">
            <v>76500</v>
          </cell>
          <cell r="O750" t="str">
            <v>Cr</v>
          </cell>
          <cell r="P750">
            <v>-36000</v>
          </cell>
        </row>
        <row r="751">
          <cell r="H751" t="str">
            <v>Dinesh Motors</v>
          </cell>
          <cell r="I751" t="str">
            <v>Cr</v>
          </cell>
          <cell r="J751">
            <v>19806</v>
          </cell>
          <cell r="K751">
            <v>0</v>
          </cell>
          <cell r="L751">
            <v>19806</v>
          </cell>
          <cell r="M751">
            <v>144985</v>
          </cell>
          <cell r="N751">
            <v>125179</v>
          </cell>
          <cell r="P751">
            <v>0</v>
          </cell>
        </row>
        <row r="752">
          <cell r="H752" t="str">
            <v>Diksha Academy Pvt Ltd</v>
          </cell>
          <cell r="I752" t="str">
            <v>Cr</v>
          </cell>
          <cell r="J752">
            <v>195000</v>
          </cell>
          <cell r="K752">
            <v>0</v>
          </cell>
          <cell r="L752">
            <v>195000</v>
          </cell>
          <cell r="M752">
            <v>465000</v>
          </cell>
          <cell r="N752">
            <v>270000</v>
          </cell>
          <cell r="P752">
            <v>0</v>
          </cell>
        </row>
        <row r="753">
          <cell r="H753" t="str">
            <v>Dashmesh Taxi Services</v>
          </cell>
          <cell r="I753" t="str">
            <v/>
          </cell>
          <cell r="J753">
            <v>0</v>
          </cell>
          <cell r="K753">
            <v>0</v>
          </cell>
          <cell r="L753">
            <v>0</v>
          </cell>
          <cell r="M753">
            <v>30572</v>
          </cell>
          <cell r="N753">
            <v>50472</v>
          </cell>
          <cell r="O753" t="str">
            <v>Cr</v>
          </cell>
          <cell r="P753">
            <v>-19900</v>
          </cell>
        </row>
        <row r="754">
          <cell r="H754" t="str">
            <v>Dakshin Haryana Bijli Vitran Nigam Ltd</v>
          </cell>
          <cell r="I754" t="str">
            <v/>
          </cell>
          <cell r="J754">
            <v>0</v>
          </cell>
          <cell r="K754">
            <v>0</v>
          </cell>
          <cell r="L754">
            <v>0</v>
          </cell>
          <cell r="M754">
            <v>10919126</v>
          </cell>
          <cell r="N754">
            <v>10919126</v>
          </cell>
          <cell r="P754">
            <v>0</v>
          </cell>
        </row>
        <row r="755">
          <cell r="H755" t="str">
            <v>C Vijayalakshmi</v>
          </cell>
          <cell r="I755" t="str">
            <v>Cr</v>
          </cell>
          <cell r="J755">
            <v>23125</v>
          </cell>
          <cell r="K755">
            <v>0</v>
          </cell>
          <cell r="L755">
            <v>23125</v>
          </cell>
          <cell r="M755">
            <v>23125</v>
          </cell>
          <cell r="N755">
            <v>0</v>
          </cell>
          <cell r="P755">
            <v>0</v>
          </cell>
        </row>
        <row r="756">
          <cell r="H756" t="str">
            <v>Convowrap</v>
          </cell>
          <cell r="I756" t="str">
            <v/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7820</v>
          </cell>
          <cell r="O756" t="str">
            <v>Cr</v>
          </cell>
          <cell r="P756">
            <v>-7820</v>
          </cell>
        </row>
        <row r="757">
          <cell r="H757" t="str">
            <v>Climaveneta Climate Technologies Pvt. Ltd.</v>
          </cell>
          <cell r="I757" t="str">
            <v/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168200</v>
          </cell>
          <cell r="O757" t="str">
            <v>Cr</v>
          </cell>
          <cell r="P757">
            <v>-168200</v>
          </cell>
        </row>
        <row r="758">
          <cell r="H758" t="str">
            <v>Classic Airconditioning Co.</v>
          </cell>
          <cell r="I758" t="str">
            <v/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83659</v>
          </cell>
          <cell r="O758" t="str">
            <v>Cr</v>
          </cell>
          <cell r="P758">
            <v>-83659</v>
          </cell>
        </row>
        <row r="759">
          <cell r="H759" t="str">
            <v>Cii</v>
          </cell>
          <cell r="I759" t="str">
            <v>Cr</v>
          </cell>
          <cell r="J759">
            <v>17475</v>
          </cell>
          <cell r="K759">
            <v>0</v>
          </cell>
          <cell r="L759">
            <v>17475</v>
          </cell>
          <cell r="M759">
            <v>39875</v>
          </cell>
          <cell r="N759">
            <v>22400</v>
          </cell>
          <cell r="P759">
            <v>0</v>
          </cell>
        </row>
        <row r="760">
          <cell r="H760" t="str">
            <v>Chirag Marketing</v>
          </cell>
          <cell r="I760" t="str">
            <v>Cr</v>
          </cell>
          <cell r="J760">
            <v>37520</v>
          </cell>
          <cell r="K760">
            <v>0</v>
          </cell>
          <cell r="L760">
            <v>37520</v>
          </cell>
          <cell r="M760">
            <v>789812</v>
          </cell>
          <cell r="N760">
            <v>785459</v>
          </cell>
          <cell r="O760" t="str">
            <v>Cr</v>
          </cell>
          <cell r="P760">
            <v>-33167</v>
          </cell>
        </row>
        <row r="761">
          <cell r="H761" t="str">
            <v>Chennai Metco Pvt. Ltd</v>
          </cell>
          <cell r="I761" t="str">
            <v/>
          </cell>
          <cell r="J761">
            <v>0</v>
          </cell>
          <cell r="K761">
            <v>0</v>
          </cell>
          <cell r="L761">
            <v>0</v>
          </cell>
          <cell r="M761">
            <v>7762</v>
          </cell>
          <cell r="N761">
            <v>0</v>
          </cell>
          <cell r="O761" t="str">
            <v>Dr</v>
          </cell>
          <cell r="P761">
            <v>7762</v>
          </cell>
        </row>
        <row r="762">
          <cell r="H762" t="str">
            <v>Central News Agency Pvt Ltd</v>
          </cell>
          <cell r="I762" t="str">
            <v/>
          </cell>
          <cell r="J762">
            <v>0</v>
          </cell>
          <cell r="K762">
            <v>0</v>
          </cell>
          <cell r="L762">
            <v>0</v>
          </cell>
          <cell r="M762">
            <v>358712</v>
          </cell>
          <cell r="N762">
            <v>358712</v>
          </cell>
          <cell r="P762">
            <v>0</v>
          </cell>
        </row>
        <row r="763">
          <cell r="H763" t="str">
            <v>Career Growth</v>
          </cell>
          <cell r="I763" t="str">
            <v/>
          </cell>
          <cell r="J763">
            <v>0</v>
          </cell>
          <cell r="K763">
            <v>0</v>
          </cell>
          <cell r="L763">
            <v>0</v>
          </cell>
          <cell r="M763">
            <v>580500</v>
          </cell>
          <cell r="N763">
            <v>580500</v>
          </cell>
          <cell r="P763">
            <v>0</v>
          </cell>
        </row>
        <row r="764">
          <cell r="H764" t="str">
            <v>Business Think Learning Solutions</v>
          </cell>
          <cell r="I764" t="str">
            <v>Cr</v>
          </cell>
          <cell r="J764">
            <v>140043</v>
          </cell>
          <cell r="K764">
            <v>0</v>
          </cell>
          <cell r="L764">
            <v>140043</v>
          </cell>
          <cell r="M764">
            <v>1041343</v>
          </cell>
          <cell r="N764">
            <v>901300</v>
          </cell>
          <cell r="P764">
            <v>0</v>
          </cell>
        </row>
        <row r="765">
          <cell r="H765" t="str">
            <v>Bulls Eye Knowledge Systems Pvt Ltd</v>
          </cell>
          <cell r="I765" t="str">
            <v/>
          </cell>
          <cell r="J765">
            <v>0</v>
          </cell>
          <cell r="K765">
            <v>0</v>
          </cell>
          <cell r="L765">
            <v>0</v>
          </cell>
          <cell r="M765">
            <v>198360</v>
          </cell>
          <cell r="N765">
            <v>198360</v>
          </cell>
          <cell r="P765">
            <v>0</v>
          </cell>
        </row>
        <row r="766">
          <cell r="H766" t="str">
            <v>Bharat Sanchar Nigam Ltd. A/c No.-1022517666</v>
          </cell>
          <cell r="I766" t="str">
            <v>Cr</v>
          </cell>
          <cell r="J766">
            <v>17703</v>
          </cell>
          <cell r="K766">
            <v>0</v>
          </cell>
          <cell r="L766">
            <v>17703</v>
          </cell>
          <cell r="M766">
            <v>1818531</v>
          </cell>
          <cell r="N766">
            <v>1804389</v>
          </cell>
          <cell r="O766" t="str">
            <v>Cr</v>
          </cell>
          <cell r="P766">
            <v>-3561</v>
          </cell>
        </row>
        <row r="767">
          <cell r="H767" t="str">
            <v>Balaji Electric Store</v>
          </cell>
          <cell r="I767" t="str">
            <v/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1357</v>
          </cell>
          <cell r="O767" t="str">
            <v>Cr</v>
          </cell>
          <cell r="P767">
            <v>-1357</v>
          </cell>
        </row>
        <row r="768">
          <cell r="H768" t="str">
            <v>Axcel Gases</v>
          </cell>
          <cell r="I768" t="str">
            <v/>
          </cell>
          <cell r="J768">
            <v>0</v>
          </cell>
          <cell r="K768">
            <v>0</v>
          </cell>
          <cell r="L768">
            <v>0</v>
          </cell>
          <cell r="M768">
            <v>32480</v>
          </cell>
          <cell r="N768">
            <v>78257</v>
          </cell>
          <cell r="O768" t="str">
            <v>Cr</v>
          </cell>
          <cell r="P768">
            <v>-45777</v>
          </cell>
        </row>
        <row r="769">
          <cell r="H769" t="str">
            <v>Ashok Travels</v>
          </cell>
          <cell r="I769" t="str">
            <v>Cr</v>
          </cell>
          <cell r="J769">
            <v>7929</v>
          </cell>
          <cell r="K769">
            <v>0</v>
          </cell>
          <cell r="L769">
            <v>7929</v>
          </cell>
          <cell r="M769">
            <v>24639</v>
          </cell>
          <cell r="N769">
            <v>33219</v>
          </cell>
          <cell r="O769" t="str">
            <v>Cr</v>
          </cell>
          <cell r="P769">
            <v>-16509</v>
          </cell>
        </row>
        <row r="770">
          <cell r="H770" t="str">
            <v>Aquil Busrai</v>
          </cell>
          <cell r="I770" t="str">
            <v/>
          </cell>
          <cell r="J770">
            <v>0</v>
          </cell>
          <cell r="K770">
            <v>0</v>
          </cell>
          <cell r="L770">
            <v>0</v>
          </cell>
          <cell r="M770">
            <v>27000</v>
          </cell>
          <cell r="N770">
            <v>27000</v>
          </cell>
          <cell r="P770">
            <v>0</v>
          </cell>
        </row>
        <row r="771">
          <cell r="H771" t="str">
            <v>Amit Bagga</v>
          </cell>
          <cell r="I771" t="str">
            <v>Cr</v>
          </cell>
          <cell r="J771">
            <v>57812</v>
          </cell>
          <cell r="K771">
            <v>0</v>
          </cell>
          <cell r="L771">
            <v>57812</v>
          </cell>
          <cell r="M771">
            <v>482387</v>
          </cell>
          <cell r="N771">
            <v>467100</v>
          </cell>
          <cell r="O771" t="str">
            <v>Cr</v>
          </cell>
          <cell r="P771">
            <v>-42525</v>
          </cell>
        </row>
        <row r="772">
          <cell r="H772" t="str">
            <v>Amazon Internet Services Pvt Ltd</v>
          </cell>
          <cell r="I772" t="str">
            <v/>
          </cell>
          <cell r="J772">
            <v>0</v>
          </cell>
          <cell r="K772">
            <v>0</v>
          </cell>
          <cell r="L772">
            <v>0</v>
          </cell>
          <cell r="M772">
            <v>159754</v>
          </cell>
          <cell r="N772">
            <v>172926</v>
          </cell>
          <cell r="O772" t="str">
            <v>Cr</v>
          </cell>
          <cell r="P772">
            <v>-13172</v>
          </cell>
        </row>
        <row r="773">
          <cell r="H773" t="str">
            <v>Aman Enterprises</v>
          </cell>
          <cell r="I773" t="str">
            <v/>
          </cell>
          <cell r="J773">
            <v>0</v>
          </cell>
          <cell r="K773">
            <v>0</v>
          </cell>
          <cell r="L773">
            <v>0</v>
          </cell>
          <cell r="M773">
            <v>319723</v>
          </cell>
          <cell r="N773">
            <v>319723</v>
          </cell>
          <cell r="P773">
            <v>0</v>
          </cell>
        </row>
        <row r="774">
          <cell r="H774" t="str">
            <v>Allied Communications Pvt. Ltd.</v>
          </cell>
          <cell r="I774" t="str">
            <v>Cr</v>
          </cell>
          <cell r="J774">
            <v>6958</v>
          </cell>
          <cell r="K774">
            <v>0</v>
          </cell>
          <cell r="L774">
            <v>6958</v>
          </cell>
          <cell r="M774">
            <v>714606</v>
          </cell>
          <cell r="N774">
            <v>735026</v>
          </cell>
          <cell r="O774" t="str">
            <v>Cr</v>
          </cell>
          <cell r="P774">
            <v>-27378</v>
          </cell>
        </row>
        <row r="775">
          <cell r="H775" t="str">
            <v>Airtel Relationship No - 7023910356</v>
          </cell>
          <cell r="I775" t="str">
            <v/>
          </cell>
          <cell r="J775">
            <v>0</v>
          </cell>
          <cell r="K775">
            <v>0</v>
          </cell>
          <cell r="L775">
            <v>0</v>
          </cell>
          <cell r="M775">
            <v>62662</v>
          </cell>
          <cell r="N775">
            <v>68734</v>
          </cell>
          <cell r="O775" t="str">
            <v>Cr</v>
          </cell>
          <cell r="P775">
            <v>-6072</v>
          </cell>
        </row>
        <row r="776">
          <cell r="H776" t="str">
            <v>Airtel Relationship No.-1108482234</v>
          </cell>
          <cell r="I776" t="str">
            <v/>
          </cell>
          <cell r="J776">
            <v>0</v>
          </cell>
          <cell r="K776">
            <v>0</v>
          </cell>
          <cell r="L776">
            <v>0</v>
          </cell>
          <cell r="M776">
            <v>26420</v>
          </cell>
          <cell r="N776">
            <v>27849</v>
          </cell>
          <cell r="O776" t="str">
            <v>Cr</v>
          </cell>
          <cell r="P776">
            <v>-1429</v>
          </cell>
        </row>
        <row r="777">
          <cell r="H777" t="str">
            <v>Airtel A/c No. - 1108514230</v>
          </cell>
          <cell r="I777" t="str">
            <v/>
          </cell>
          <cell r="J777">
            <v>0</v>
          </cell>
          <cell r="K777">
            <v>0</v>
          </cell>
          <cell r="L777">
            <v>0</v>
          </cell>
          <cell r="M777">
            <v>87790</v>
          </cell>
          <cell r="N777">
            <v>94395</v>
          </cell>
          <cell r="O777" t="str">
            <v>Cr</v>
          </cell>
          <cell r="P777">
            <v>-6605</v>
          </cell>
        </row>
        <row r="778">
          <cell r="H778" t="str">
            <v>Airtel Account No.- 1032164091</v>
          </cell>
          <cell r="I778" t="str">
            <v/>
          </cell>
          <cell r="J778">
            <v>0</v>
          </cell>
          <cell r="K778">
            <v>0</v>
          </cell>
          <cell r="L778">
            <v>0</v>
          </cell>
          <cell r="M778">
            <v>59355</v>
          </cell>
          <cell r="N778">
            <v>63571</v>
          </cell>
          <cell r="O778" t="str">
            <v>Cr</v>
          </cell>
          <cell r="P778">
            <v>-4216</v>
          </cell>
        </row>
        <row r="779">
          <cell r="H779" t="str">
            <v>Aggarwal Marble Traders</v>
          </cell>
          <cell r="I779" t="str">
            <v>Cr</v>
          </cell>
          <cell r="J779">
            <v>5570</v>
          </cell>
          <cell r="K779">
            <v>0</v>
          </cell>
          <cell r="L779">
            <v>5570</v>
          </cell>
          <cell r="M779">
            <v>204574</v>
          </cell>
          <cell r="N779">
            <v>219751</v>
          </cell>
          <cell r="O779" t="str">
            <v>Cr</v>
          </cell>
          <cell r="P779">
            <v>-20747</v>
          </cell>
        </row>
        <row r="780">
          <cell r="H780" t="str">
            <v>A &amp; B Housekeepers Pvt. Ltd.</v>
          </cell>
          <cell r="I780" t="str">
            <v>Cr</v>
          </cell>
          <cell r="J780">
            <v>23078</v>
          </cell>
          <cell r="K780">
            <v>0</v>
          </cell>
          <cell r="L780">
            <v>23078</v>
          </cell>
          <cell r="M780">
            <v>23078</v>
          </cell>
          <cell r="N780">
            <v>0</v>
          </cell>
          <cell r="P780">
            <v>0</v>
          </cell>
        </row>
        <row r="781">
          <cell r="H781" t="str">
            <v>Abheek Barua</v>
          </cell>
          <cell r="I781" t="str">
            <v/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54000</v>
          </cell>
          <cell r="O781" t="str">
            <v>Cr</v>
          </cell>
          <cell r="P781">
            <v>-54000</v>
          </cell>
        </row>
        <row r="782">
          <cell r="H782" t="str">
            <v>Argha Sen Gupta</v>
          </cell>
          <cell r="I782" t="str">
            <v>Dr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 t="str">
            <v>Dr</v>
          </cell>
          <cell r="P782">
            <v>0</v>
          </cell>
        </row>
        <row r="783">
          <cell r="H783" t="str">
            <v>Deepak</v>
          </cell>
          <cell r="I783" t="str">
            <v/>
          </cell>
          <cell r="J783">
            <v>0</v>
          </cell>
          <cell r="K783">
            <v>0</v>
          </cell>
          <cell r="L783">
            <v>0</v>
          </cell>
          <cell r="M783">
            <v>1000</v>
          </cell>
          <cell r="N783">
            <v>1000</v>
          </cell>
          <cell r="P783">
            <v>0</v>
          </cell>
        </row>
        <row r="784">
          <cell r="H784" t="str">
            <v>Arushi Gupta</v>
          </cell>
          <cell r="I784" t="str">
            <v>Cr</v>
          </cell>
          <cell r="J784">
            <v>1500</v>
          </cell>
          <cell r="K784">
            <v>0</v>
          </cell>
          <cell r="L784">
            <v>1500</v>
          </cell>
          <cell r="M784">
            <v>1500</v>
          </cell>
          <cell r="N784">
            <v>0</v>
          </cell>
          <cell r="P784">
            <v>0</v>
          </cell>
        </row>
        <row r="785">
          <cell r="H785" t="str">
            <v>Gurram Raghavendra Dinesh</v>
          </cell>
          <cell r="I785" t="str">
            <v>Cr</v>
          </cell>
          <cell r="J785">
            <v>5000</v>
          </cell>
          <cell r="K785">
            <v>0</v>
          </cell>
          <cell r="L785">
            <v>5000</v>
          </cell>
          <cell r="M785">
            <v>5000</v>
          </cell>
          <cell r="N785">
            <v>0</v>
          </cell>
          <cell r="P785">
            <v>0</v>
          </cell>
        </row>
        <row r="786">
          <cell r="H786" t="str">
            <v>Amit Kumar Jha-cr</v>
          </cell>
          <cell r="I786" t="str">
            <v/>
          </cell>
          <cell r="J786">
            <v>0</v>
          </cell>
          <cell r="K786">
            <v>0</v>
          </cell>
          <cell r="L786">
            <v>0</v>
          </cell>
          <cell r="M786">
            <v>380700</v>
          </cell>
          <cell r="N786">
            <v>380700</v>
          </cell>
          <cell r="P786">
            <v>0</v>
          </cell>
        </row>
        <row r="787">
          <cell r="H787" t="str">
            <v>Jeffin George-210c6010004</v>
          </cell>
          <cell r="I787" t="str">
            <v/>
          </cell>
          <cell r="J787">
            <v>0</v>
          </cell>
          <cell r="K787">
            <v>0</v>
          </cell>
          <cell r="L787">
            <v>0</v>
          </cell>
          <cell r="M787">
            <v>40000</v>
          </cell>
          <cell r="N787">
            <v>40000</v>
          </cell>
          <cell r="P787">
            <v>0</v>
          </cell>
        </row>
        <row r="788">
          <cell r="H788" t="str">
            <v>Sai Ganga - 210c6010002</v>
          </cell>
          <cell r="I788" t="str">
            <v/>
          </cell>
          <cell r="J788">
            <v>0</v>
          </cell>
          <cell r="K788">
            <v>0</v>
          </cell>
          <cell r="L788">
            <v>0</v>
          </cell>
          <cell r="M788">
            <v>369677</v>
          </cell>
          <cell r="N788">
            <v>369677</v>
          </cell>
          <cell r="P788">
            <v>0</v>
          </cell>
        </row>
        <row r="789">
          <cell r="H789" t="str">
            <v>Ashutosh Yadav-210a6010001</v>
          </cell>
          <cell r="I789" t="str">
            <v/>
          </cell>
          <cell r="J789">
            <v>0</v>
          </cell>
          <cell r="K789">
            <v>0</v>
          </cell>
          <cell r="L789">
            <v>0</v>
          </cell>
          <cell r="M789">
            <v>307097</v>
          </cell>
          <cell r="N789">
            <v>347097</v>
          </cell>
          <cell r="O789" t="str">
            <v>Cr</v>
          </cell>
          <cell r="P789">
            <v>-40000</v>
          </cell>
        </row>
        <row r="790">
          <cell r="H790" t="str">
            <v>Vipin Kumar Yadav- 210c6010001</v>
          </cell>
          <cell r="I790" t="str">
            <v/>
          </cell>
          <cell r="J790">
            <v>0</v>
          </cell>
          <cell r="K790">
            <v>0</v>
          </cell>
          <cell r="L790">
            <v>0</v>
          </cell>
          <cell r="M790">
            <v>101677</v>
          </cell>
          <cell r="N790">
            <v>101677</v>
          </cell>
          <cell r="P790">
            <v>0</v>
          </cell>
        </row>
        <row r="791">
          <cell r="H791" t="str">
            <v>Dibyendu Banerjee -210c6010003</v>
          </cell>
          <cell r="I791" t="str">
            <v/>
          </cell>
          <cell r="J791">
            <v>0</v>
          </cell>
          <cell r="K791">
            <v>0</v>
          </cell>
          <cell r="L791">
            <v>0</v>
          </cell>
          <cell r="M791">
            <v>269677</v>
          </cell>
          <cell r="N791">
            <v>269677</v>
          </cell>
          <cell r="P791">
            <v>0</v>
          </cell>
        </row>
        <row r="792">
          <cell r="H792" t="str">
            <v>Vijay Construction Co.</v>
          </cell>
          <cell r="I792" t="str">
            <v>Cr</v>
          </cell>
          <cell r="J792">
            <v>122406</v>
          </cell>
          <cell r="K792">
            <v>0</v>
          </cell>
          <cell r="L792">
            <v>122406</v>
          </cell>
          <cell r="M792">
            <v>1166874</v>
          </cell>
          <cell r="N792">
            <v>1240430</v>
          </cell>
          <cell r="O792" t="str">
            <v>Cr</v>
          </cell>
          <cell r="P792">
            <v>-195962</v>
          </cell>
        </row>
        <row r="793">
          <cell r="H793" t="str">
            <v>Scorpios Interiors</v>
          </cell>
          <cell r="I793" t="str">
            <v>Cr</v>
          </cell>
          <cell r="J793">
            <v>106724</v>
          </cell>
          <cell r="K793">
            <v>0</v>
          </cell>
          <cell r="L793">
            <v>106724</v>
          </cell>
          <cell r="M793">
            <v>106724</v>
          </cell>
          <cell r="N793">
            <v>0</v>
          </cell>
          <cell r="P793">
            <v>0</v>
          </cell>
        </row>
        <row r="794">
          <cell r="H794" t="str">
            <v>Jitendra Mann</v>
          </cell>
          <cell r="I794" t="str">
            <v>Cr</v>
          </cell>
          <cell r="J794">
            <v>5850</v>
          </cell>
          <cell r="K794">
            <v>0</v>
          </cell>
          <cell r="L794">
            <v>5850</v>
          </cell>
          <cell r="M794">
            <v>5850</v>
          </cell>
          <cell r="N794">
            <v>0</v>
          </cell>
          <cell r="P794">
            <v>0</v>
          </cell>
        </row>
        <row r="795">
          <cell r="H795" t="str">
            <v>Ritu Bajaj</v>
          </cell>
          <cell r="I795" t="str">
            <v>Cr</v>
          </cell>
          <cell r="J795">
            <v>105172</v>
          </cell>
          <cell r="K795">
            <v>0</v>
          </cell>
          <cell r="L795">
            <v>105172</v>
          </cell>
          <cell r="M795">
            <v>544192</v>
          </cell>
          <cell r="N795">
            <v>504360</v>
          </cell>
          <cell r="O795" t="str">
            <v>Cr</v>
          </cell>
          <cell r="P795">
            <v>-65340</v>
          </cell>
        </row>
        <row r="796">
          <cell r="H796" t="str">
            <v>Advance Training Charges</v>
          </cell>
          <cell r="I796" t="str">
            <v/>
          </cell>
          <cell r="J796">
            <v>0</v>
          </cell>
          <cell r="K796">
            <v>0</v>
          </cell>
          <cell r="L796">
            <v>0</v>
          </cell>
          <cell r="M796">
            <v>156511</v>
          </cell>
          <cell r="N796">
            <v>156511</v>
          </cell>
          <cell r="P796">
            <v>0</v>
          </cell>
        </row>
        <row r="797">
          <cell r="H797" t="str">
            <v>Transport Charges (advance)</v>
          </cell>
          <cell r="I797" t="str">
            <v/>
          </cell>
          <cell r="J797">
            <v>0</v>
          </cell>
          <cell r="K797">
            <v>0</v>
          </cell>
          <cell r="L797">
            <v>0</v>
          </cell>
          <cell r="M797">
            <v>374760</v>
          </cell>
          <cell r="N797">
            <v>806760</v>
          </cell>
          <cell r="O797" t="str">
            <v>Cr</v>
          </cell>
          <cell r="P797">
            <v>-432000</v>
          </cell>
        </row>
        <row r="798">
          <cell r="H798" t="str">
            <v>Global Leadership Programmes Fees (advance)</v>
          </cell>
          <cell r="I798" t="str">
            <v>Cr</v>
          </cell>
          <cell r="J798">
            <v>1487500</v>
          </cell>
          <cell r="K798">
            <v>0</v>
          </cell>
          <cell r="L798">
            <v>1487500</v>
          </cell>
          <cell r="M798">
            <v>4943750</v>
          </cell>
          <cell r="N798">
            <v>9581250</v>
          </cell>
          <cell r="O798" t="str">
            <v>Cr</v>
          </cell>
          <cell r="P798">
            <v>-6125000</v>
          </cell>
        </row>
        <row r="799">
          <cell r="H799" t="str">
            <v>Students Book Fee (advance)</v>
          </cell>
          <cell r="I799" t="str">
            <v/>
          </cell>
          <cell r="J799">
            <v>0</v>
          </cell>
          <cell r="K799">
            <v>0</v>
          </cell>
          <cell r="L799">
            <v>0</v>
          </cell>
          <cell r="M799">
            <v>45000</v>
          </cell>
          <cell r="N799">
            <v>45000</v>
          </cell>
          <cell r="P799">
            <v>0</v>
          </cell>
        </row>
        <row r="800">
          <cell r="H800" t="str">
            <v>International Immersion Fee (advance)</v>
          </cell>
          <cell r="I800" t="str">
            <v>Cr</v>
          </cell>
          <cell r="J800">
            <v>1780500</v>
          </cell>
          <cell r="K800">
            <v>0</v>
          </cell>
          <cell r="L800">
            <v>1780500</v>
          </cell>
          <cell r="M800">
            <v>1958125</v>
          </cell>
          <cell r="N800">
            <v>5128875</v>
          </cell>
          <cell r="O800" t="str">
            <v>Cr</v>
          </cell>
          <cell r="P800">
            <v>-4951250</v>
          </cell>
        </row>
        <row r="801">
          <cell r="H801" t="str">
            <v>Hostel Fees Non Ac (advance)</v>
          </cell>
          <cell r="I801" t="str">
            <v/>
          </cell>
          <cell r="J801">
            <v>0</v>
          </cell>
          <cell r="K801">
            <v>0</v>
          </cell>
          <cell r="L801">
            <v>0</v>
          </cell>
          <cell r="M801">
            <v>17503000</v>
          </cell>
          <cell r="N801">
            <v>19091885</v>
          </cell>
          <cell r="O801" t="str">
            <v>Cr</v>
          </cell>
          <cell r="P801">
            <v>-1588885</v>
          </cell>
        </row>
        <row r="802">
          <cell r="H802" t="str">
            <v>Hostel Fees Ac (advance)</v>
          </cell>
          <cell r="I802" t="str">
            <v/>
          </cell>
          <cell r="J802">
            <v>0</v>
          </cell>
          <cell r="K802">
            <v>0</v>
          </cell>
          <cell r="L802">
            <v>0</v>
          </cell>
          <cell r="M802">
            <v>35519600</v>
          </cell>
          <cell r="N802">
            <v>59017260</v>
          </cell>
          <cell r="O802" t="str">
            <v>Cr</v>
          </cell>
          <cell r="P802">
            <v>-23497660</v>
          </cell>
        </row>
        <row r="803">
          <cell r="H803" t="str">
            <v>Student Security Deposit Refundable (advance)</v>
          </cell>
          <cell r="I803" t="str">
            <v>Cr</v>
          </cell>
          <cell r="J803">
            <v>6325000</v>
          </cell>
          <cell r="K803">
            <v>0</v>
          </cell>
          <cell r="L803">
            <v>6325000</v>
          </cell>
          <cell r="M803">
            <v>25300000</v>
          </cell>
          <cell r="N803">
            <v>30300000</v>
          </cell>
          <cell r="O803" t="str">
            <v>Cr</v>
          </cell>
          <cell r="P803">
            <v>-11325000</v>
          </cell>
        </row>
        <row r="804">
          <cell r="H804" t="str">
            <v>Security Book Fees (advance)</v>
          </cell>
          <cell r="I804" t="str">
            <v>Cr</v>
          </cell>
          <cell r="J804">
            <v>372000</v>
          </cell>
          <cell r="K804">
            <v>0</v>
          </cell>
          <cell r="L804">
            <v>372000</v>
          </cell>
          <cell r="M804">
            <v>1703000</v>
          </cell>
          <cell r="N804">
            <v>1331000</v>
          </cell>
          <cell r="O804" t="str">
            <v>Dr</v>
          </cell>
          <cell r="P804">
            <v>0</v>
          </cell>
        </row>
        <row r="805">
          <cell r="H805" t="str">
            <v>Admission Fee (advance)</v>
          </cell>
          <cell r="I805" t="str">
            <v>Cr</v>
          </cell>
          <cell r="J805">
            <v>6225000</v>
          </cell>
          <cell r="K805">
            <v>0</v>
          </cell>
          <cell r="L805">
            <v>6225000</v>
          </cell>
          <cell r="M805">
            <v>25055000</v>
          </cell>
          <cell r="N805">
            <v>29780000</v>
          </cell>
          <cell r="O805" t="str">
            <v>Cr</v>
          </cell>
          <cell r="P805">
            <v>-10950000</v>
          </cell>
        </row>
        <row r="806">
          <cell r="H806" t="str">
            <v>Hostel Fees (advance)</v>
          </cell>
          <cell r="I806" t="str">
            <v>Cr</v>
          </cell>
          <cell r="J806">
            <v>612500</v>
          </cell>
          <cell r="K806">
            <v>0</v>
          </cell>
          <cell r="L806">
            <v>612500</v>
          </cell>
          <cell r="M806">
            <v>21638445</v>
          </cell>
          <cell r="N806">
            <v>28775494</v>
          </cell>
          <cell r="O806" t="str">
            <v>Cr</v>
          </cell>
          <cell r="P806">
            <v>-7749549</v>
          </cell>
        </row>
        <row r="807">
          <cell r="H807" t="str">
            <v>Tuition Fees (advance)</v>
          </cell>
          <cell r="I807" t="str">
            <v>Cr</v>
          </cell>
          <cell r="J807">
            <v>111742250</v>
          </cell>
          <cell r="K807">
            <v>0</v>
          </cell>
          <cell r="L807">
            <v>111742250</v>
          </cell>
          <cell r="M807">
            <v>373921875</v>
          </cell>
          <cell r="N807">
            <v>413462500</v>
          </cell>
          <cell r="O807" t="str">
            <v>Cr</v>
          </cell>
          <cell r="P807">
            <v>-151282875</v>
          </cell>
        </row>
        <row r="808">
          <cell r="H808" t="str">
            <v>Advance Scholarship-tuition Fees</v>
          </cell>
          <cell r="I808" t="str">
            <v>Dr</v>
          </cell>
          <cell r="J808">
            <v>23077762.5</v>
          </cell>
          <cell r="K808">
            <v>23077762.5</v>
          </cell>
          <cell r="L808">
            <v>0</v>
          </cell>
          <cell r="M808">
            <v>47344062.5</v>
          </cell>
          <cell r="N808">
            <v>52203137</v>
          </cell>
          <cell r="O808" t="str">
            <v>Dr</v>
          </cell>
          <cell r="P808">
            <v>18218688</v>
          </cell>
        </row>
        <row r="809">
          <cell r="H809" t="str">
            <v>Advance Scholarship-hostel Fees</v>
          </cell>
          <cell r="I809" t="str">
            <v/>
          </cell>
          <cell r="J809">
            <v>0</v>
          </cell>
          <cell r="K809">
            <v>0</v>
          </cell>
          <cell r="L809">
            <v>0</v>
          </cell>
          <cell r="M809">
            <v>3075900</v>
          </cell>
          <cell r="N809">
            <v>2200031.5</v>
          </cell>
          <cell r="O809" t="str">
            <v>Dr</v>
          </cell>
          <cell r="P809">
            <v>875868.5</v>
          </cell>
        </row>
        <row r="810">
          <cell r="H810" t="str">
            <v>Advance Registration Fees</v>
          </cell>
          <cell r="I810" t="str">
            <v/>
          </cell>
          <cell r="J810">
            <v>0</v>
          </cell>
          <cell r="K810">
            <v>0</v>
          </cell>
          <cell r="L810">
            <v>0</v>
          </cell>
          <cell r="M810">
            <v>5000</v>
          </cell>
          <cell r="N810">
            <v>5000</v>
          </cell>
          <cell r="P810">
            <v>0</v>
          </cell>
        </row>
        <row r="811">
          <cell r="H811" t="str">
            <v>Medical Charges (advance)</v>
          </cell>
          <cell r="I811" t="str">
            <v>Cr</v>
          </cell>
          <cell r="J811">
            <v>27500</v>
          </cell>
          <cell r="K811">
            <v>0</v>
          </cell>
          <cell r="L811">
            <v>27500</v>
          </cell>
          <cell r="M811">
            <v>0</v>
          </cell>
          <cell r="N811">
            <v>0</v>
          </cell>
          <cell r="O811" t="str">
            <v>Cr</v>
          </cell>
          <cell r="P811">
            <v>-27500</v>
          </cell>
        </row>
        <row r="812">
          <cell r="H812" t="str">
            <v>Food And Loundry Charges (advance)</v>
          </cell>
          <cell r="I812" t="str">
            <v/>
          </cell>
          <cell r="J812">
            <v>0</v>
          </cell>
          <cell r="K812">
            <v>0</v>
          </cell>
          <cell r="L812">
            <v>0</v>
          </cell>
          <cell r="M812">
            <v>4383950</v>
          </cell>
          <cell r="N812">
            <v>7256340</v>
          </cell>
          <cell r="O812" t="str">
            <v>Cr</v>
          </cell>
          <cell r="P812">
            <v>-2872390</v>
          </cell>
        </row>
        <row r="813">
          <cell r="H813" t="str">
            <v>Advance Amcat Fee</v>
          </cell>
          <cell r="I813" t="str">
            <v>Cr</v>
          </cell>
          <cell r="J813">
            <v>284050</v>
          </cell>
          <cell r="K813">
            <v>0</v>
          </cell>
          <cell r="L813">
            <v>284050</v>
          </cell>
          <cell r="M813">
            <v>284050</v>
          </cell>
          <cell r="N813">
            <v>265453</v>
          </cell>
          <cell r="O813" t="str">
            <v>Cr</v>
          </cell>
          <cell r="P813">
            <v>-265453</v>
          </cell>
        </row>
        <row r="814">
          <cell r="H814" t="str">
            <v>Ac Room Charges (advance)</v>
          </cell>
          <cell r="I814" t="str">
            <v/>
          </cell>
          <cell r="J814">
            <v>0</v>
          </cell>
          <cell r="K814">
            <v>0</v>
          </cell>
          <cell r="L814">
            <v>0</v>
          </cell>
          <cell r="M814">
            <v>434125</v>
          </cell>
          <cell r="N814">
            <v>684042</v>
          </cell>
          <cell r="O814" t="str">
            <v>Cr</v>
          </cell>
          <cell r="P814">
            <v>-249917</v>
          </cell>
        </row>
        <row r="815">
          <cell r="H815" t="str">
            <v>Esic Payable</v>
          </cell>
          <cell r="I815" t="str">
            <v>Cr</v>
          </cell>
          <cell r="J815">
            <v>4485</v>
          </cell>
          <cell r="K815">
            <v>0</v>
          </cell>
          <cell r="L815">
            <v>4485</v>
          </cell>
          <cell r="M815">
            <v>54370</v>
          </cell>
          <cell r="N815">
            <v>54025</v>
          </cell>
          <cell r="O815" t="str">
            <v>Cr</v>
          </cell>
          <cell r="P815">
            <v>-4140</v>
          </cell>
        </row>
        <row r="816">
          <cell r="H816" t="str">
            <v>Epf &amp; Pf Payable</v>
          </cell>
          <cell r="I816" t="str">
            <v>Cr</v>
          </cell>
          <cell r="J816">
            <v>896419</v>
          </cell>
          <cell r="K816">
            <v>0</v>
          </cell>
          <cell r="L816">
            <v>896419</v>
          </cell>
          <cell r="M816">
            <v>12370572</v>
          </cell>
          <cell r="N816">
            <v>13360410</v>
          </cell>
          <cell r="O816" t="str">
            <v>Cr</v>
          </cell>
          <cell r="P816">
            <v>-1886257</v>
          </cell>
        </row>
        <row r="817">
          <cell r="H817" t="str">
            <v>Bmu Employees Gratuity Trust</v>
          </cell>
          <cell r="I817" t="str">
            <v/>
          </cell>
          <cell r="J817">
            <v>0</v>
          </cell>
          <cell r="K817">
            <v>0</v>
          </cell>
          <cell r="L817">
            <v>0</v>
          </cell>
          <cell r="M817">
            <v>3574789</v>
          </cell>
          <cell r="N817">
            <v>3574789</v>
          </cell>
          <cell r="P817">
            <v>0</v>
          </cell>
        </row>
        <row r="818">
          <cell r="H818" t="str">
            <v>Provision For Expenses</v>
          </cell>
          <cell r="I818" t="str">
            <v>Cr</v>
          </cell>
          <cell r="J818">
            <v>3030593</v>
          </cell>
          <cell r="K818">
            <v>0</v>
          </cell>
          <cell r="L818">
            <v>3030593</v>
          </cell>
          <cell r="M818">
            <v>166100912</v>
          </cell>
          <cell r="N818">
            <v>165280706</v>
          </cell>
          <cell r="O818" t="str">
            <v>Cr</v>
          </cell>
          <cell r="P818">
            <v>-2210387</v>
          </cell>
        </row>
        <row r="819">
          <cell r="H819" t="str">
            <v>Security Deposit  Recd  (buddha Beauty Point)</v>
          </cell>
          <cell r="I819" t="str">
            <v>Cr</v>
          </cell>
          <cell r="J819">
            <v>12000</v>
          </cell>
          <cell r="K819">
            <v>0</v>
          </cell>
          <cell r="L819">
            <v>12000</v>
          </cell>
          <cell r="M819">
            <v>0</v>
          </cell>
          <cell r="N819">
            <v>0</v>
          </cell>
          <cell r="O819" t="str">
            <v>Cr</v>
          </cell>
          <cell r="P819">
            <v>-12000</v>
          </cell>
        </row>
        <row r="820">
          <cell r="H820" t="str">
            <v>Security Book Fees</v>
          </cell>
          <cell r="I820" t="str">
            <v>Cr</v>
          </cell>
          <cell r="J820">
            <v>921000</v>
          </cell>
          <cell r="K820">
            <v>0</v>
          </cell>
          <cell r="L820">
            <v>921000</v>
          </cell>
          <cell r="M820">
            <v>1039500</v>
          </cell>
          <cell r="N820">
            <v>1585000</v>
          </cell>
          <cell r="O820" t="str">
            <v>Cr</v>
          </cell>
          <cell r="P820">
            <v>-1466500</v>
          </cell>
        </row>
        <row r="821">
          <cell r="H821" t="str">
            <v>Security Deposit Books Hero Mba 2019</v>
          </cell>
          <cell r="I821" t="str">
            <v>Cr</v>
          </cell>
          <cell r="J821">
            <v>52500</v>
          </cell>
          <cell r="K821">
            <v>0</v>
          </cell>
          <cell r="L821">
            <v>52500</v>
          </cell>
          <cell r="M821">
            <v>0</v>
          </cell>
          <cell r="N821">
            <v>0</v>
          </cell>
          <cell r="O821" t="str">
            <v>Cr</v>
          </cell>
          <cell r="P821">
            <v>-52500</v>
          </cell>
        </row>
        <row r="822">
          <cell r="H822" t="str">
            <v>Student Security Deposit Refundable</v>
          </cell>
          <cell r="I822" t="str">
            <v>Cr</v>
          </cell>
          <cell r="J822">
            <v>30475000</v>
          </cell>
          <cell r="K822">
            <v>0</v>
          </cell>
          <cell r="L822">
            <v>30475000</v>
          </cell>
          <cell r="M822">
            <v>16292198</v>
          </cell>
          <cell r="N822">
            <v>17767198</v>
          </cell>
          <cell r="O822" t="str">
            <v>Cr</v>
          </cell>
          <cell r="P822">
            <v>-31950000</v>
          </cell>
        </row>
        <row r="823">
          <cell r="H823" t="str">
            <v>Student Security Deposit - Unclaimed</v>
          </cell>
          <cell r="I823" t="str">
            <v>Cr</v>
          </cell>
          <cell r="J823">
            <v>250000</v>
          </cell>
          <cell r="K823">
            <v>0</v>
          </cell>
          <cell r="L823">
            <v>250000</v>
          </cell>
          <cell r="M823">
            <v>250000</v>
          </cell>
          <cell r="N823">
            <v>0</v>
          </cell>
          <cell r="P823">
            <v>0</v>
          </cell>
        </row>
        <row r="824">
          <cell r="H824" t="str">
            <v>Student Security Deposit- Mba Hero Prog.</v>
          </cell>
          <cell r="I824" t="str">
            <v>Cr</v>
          </cell>
          <cell r="J824">
            <v>1275000</v>
          </cell>
          <cell r="K824">
            <v>0</v>
          </cell>
          <cell r="L824">
            <v>1275000</v>
          </cell>
          <cell r="M824">
            <v>400000</v>
          </cell>
          <cell r="N824">
            <v>450000</v>
          </cell>
          <cell r="O824" t="str">
            <v>Cr</v>
          </cell>
          <cell r="P824">
            <v>-1325000</v>
          </cell>
        </row>
        <row r="825">
          <cell r="H825" t="str">
            <v>Fund For Dye Water Remediation- Project Serb Crg/2020/006144</v>
          </cell>
          <cell r="I825" t="str">
            <v/>
          </cell>
          <cell r="J825">
            <v>0</v>
          </cell>
          <cell r="K825">
            <v>0</v>
          </cell>
          <cell r="L825">
            <v>0</v>
          </cell>
          <cell r="M825">
            <v>134520</v>
          </cell>
          <cell r="N825">
            <v>148662</v>
          </cell>
          <cell r="O825" t="str">
            <v>Cr</v>
          </cell>
          <cell r="P825">
            <v>-14142</v>
          </cell>
        </row>
        <row r="826">
          <cell r="H826" t="str">
            <v>Fund For Csir-national Physical Laboratory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652856</v>
          </cell>
          <cell r="O826" t="str">
            <v>Cr</v>
          </cell>
          <cell r="P826">
            <v>-652856</v>
          </cell>
        </row>
        <row r="827">
          <cell r="H827" t="str">
            <v>Development Of Smart Materials For Transparent Neuromorphic Electronics (crg/2021/001l36)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970901</v>
          </cell>
          <cell r="O827" t="str">
            <v>Cr</v>
          </cell>
          <cell r="P827">
            <v>-970901</v>
          </cell>
        </row>
        <row r="828">
          <cell r="H828" t="str">
            <v>Fund For Low Energy Ion-beam-induced Tailoring Of Magnetic Properties Of Thin Films And Multilayers (crg/2021/002407)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2279760</v>
          </cell>
          <cell r="O828" t="str">
            <v>Cr</v>
          </cell>
          <cell r="P828">
            <v>-2279760</v>
          </cell>
        </row>
        <row r="829">
          <cell r="H829" t="str">
            <v>Consultancy Project-bmu/cp/soet/2020-21-003</v>
          </cell>
          <cell r="I829" t="str">
            <v>Cr</v>
          </cell>
          <cell r="J829">
            <v>21000</v>
          </cell>
          <cell r="K829">
            <v>0</v>
          </cell>
          <cell r="L829">
            <v>21000</v>
          </cell>
          <cell r="M829">
            <v>0</v>
          </cell>
          <cell r="N829">
            <v>0</v>
          </cell>
          <cell r="O829" t="str">
            <v>Cr</v>
          </cell>
          <cell r="P829">
            <v>-21000</v>
          </cell>
        </row>
        <row r="830">
          <cell r="H830" t="str">
            <v>Fund For Mathematical Research Impact Centric Support (matrics)</v>
          </cell>
          <cell r="I830" t="str">
            <v>Cr</v>
          </cell>
          <cell r="J830">
            <v>24326</v>
          </cell>
          <cell r="K830">
            <v>0</v>
          </cell>
          <cell r="L830">
            <v>24326</v>
          </cell>
          <cell r="M830">
            <v>200346</v>
          </cell>
          <cell r="N830">
            <v>223960</v>
          </cell>
          <cell r="O830" t="str">
            <v>Cr</v>
          </cell>
          <cell r="P830">
            <v>-47940</v>
          </cell>
        </row>
        <row r="831">
          <cell r="H831" t="str">
            <v>Science &amp; Engineering Research Board ( Serb)</v>
          </cell>
          <cell r="I831" t="str">
            <v>Cr</v>
          </cell>
          <cell r="J831">
            <v>129000</v>
          </cell>
          <cell r="K831">
            <v>0</v>
          </cell>
          <cell r="L831">
            <v>129000</v>
          </cell>
          <cell r="M831">
            <v>4062420</v>
          </cell>
          <cell r="N831">
            <v>3933420</v>
          </cell>
          <cell r="O831" t="str">
            <v>Cr</v>
          </cell>
          <cell r="P831">
            <v>0</v>
          </cell>
        </row>
        <row r="832">
          <cell r="H832" t="str">
            <v>Fund For Science&amp; Engineering Research (serb) Dst 2</v>
          </cell>
          <cell r="I832" t="str">
            <v>Cr</v>
          </cell>
          <cell r="J832">
            <v>305160</v>
          </cell>
          <cell r="K832">
            <v>0</v>
          </cell>
          <cell r="L832">
            <v>305160</v>
          </cell>
          <cell r="M832">
            <v>305160</v>
          </cell>
          <cell r="N832">
            <v>0</v>
          </cell>
          <cell r="P832">
            <v>0</v>
          </cell>
        </row>
        <row r="833">
          <cell r="H833" t="str">
            <v>Fund For Science&amp; Engineering Research (serb) Dst 1</v>
          </cell>
          <cell r="I833" t="str">
            <v/>
          </cell>
          <cell r="J833">
            <v>0</v>
          </cell>
          <cell r="K833">
            <v>0</v>
          </cell>
          <cell r="L833">
            <v>0</v>
          </cell>
          <cell r="M833">
            <v>3056</v>
          </cell>
          <cell r="N833">
            <v>3056</v>
          </cell>
          <cell r="P833">
            <v>0</v>
          </cell>
        </row>
        <row r="834">
          <cell r="H834" t="str">
            <v>Centre For Operational Excellence</v>
          </cell>
          <cell r="I834" t="str">
            <v>Dr</v>
          </cell>
          <cell r="J834">
            <v>6525</v>
          </cell>
          <cell r="K834">
            <v>6525</v>
          </cell>
          <cell r="L834">
            <v>0</v>
          </cell>
          <cell r="M834">
            <v>0</v>
          </cell>
          <cell r="N834">
            <v>0</v>
          </cell>
          <cell r="O834" t="str">
            <v>Dr</v>
          </cell>
          <cell r="P834">
            <v>6525</v>
          </cell>
        </row>
        <row r="835">
          <cell r="H835" t="str">
            <v>Distressed Policy Fund</v>
          </cell>
          <cell r="I835" t="str">
            <v>Cr</v>
          </cell>
          <cell r="J835">
            <v>1552507</v>
          </cell>
          <cell r="K835">
            <v>0</v>
          </cell>
          <cell r="L835">
            <v>1552507</v>
          </cell>
          <cell r="M835">
            <v>200000</v>
          </cell>
          <cell r="N835">
            <v>323321</v>
          </cell>
          <cell r="O835" t="str">
            <v>Cr</v>
          </cell>
          <cell r="P835">
            <v>-1675828</v>
          </cell>
        </row>
        <row r="836">
          <cell r="H836" t="str">
            <v>Bml Educorp</v>
          </cell>
          <cell r="I836" t="str">
            <v>Cr</v>
          </cell>
          <cell r="J836">
            <v>836408518.69000006</v>
          </cell>
          <cell r="K836">
            <v>0</v>
          </cell>
          <cell r="L836">
            <v>836408518.69000006</v>
          </cell>
          <cell r="M836">
            <v>2865583</v>
          </cell>
          <cell r="N836">
            <v>1081135</v>
          </cell>
          <cell r="O836" t="str">
            <v>Cr</v>
          </cell>
          <cell r="P836">
            <v>-834624070.69000006</v>
          </cell>
        </row>
        <row r="837">
          <cell r="H837" t="str">
            <v>Avs Enterprises</v>
          </cell>
          <cell r="I837" t="str">
            <v/>
          </cell>
          <cell r="J837">
            <v>0</v>
          </cell>
          <cell r="K837">
            <v>0</v>
          </cell>
          <cell r="L837">
            <v>0</v>
          </cell>
          <cell r="M837">
            <v>5000</v>
          </cell>
          <cell r="N837">
            <v>0</v>
          </cell>
          <cell r="O837" t="str">
            <v>Dr</v>
          </cell>
          <cell r="P837">
            <v>5000</v>
          </cell>
        </row>
        <row r="838">
          <cell r="H838" t="str">
            <v>Food Heaven Restaurant</v>
          </cell>
          <cell r="I838" t="str">
            <v/>
          </cell>
          <cell r="J838">
            <v>0</v>
          </cell>
          <cell r="K838">
            <v>0</v>
          </cell>
          <cell r="L838">
            <v>0</v>
          </cell>
          <cell r="M838">
            <v>15000</v>
          </cell>
          <cell r="N838">
            <v>0</v>
          </cell>
          <cell r="O838" t="str">
            <v>Dr</v>
          </cell>
          <cell r="P838">
            <v>15000</v>
          </cell>
        </row>
        <row r="839">
          <cell r="H839" t="str">
            <v>Aryanit Enterprises</v>
          </cell>
          <cell r="I839" t="str">
            <v/>
          </cell>
          <cell r="J839">
            <v>0</v>
          </cell>
          <cell r="K839">
            <v>0</v>
          </cell>
          <cell r="L839">
            <v>0</v>
          </cell>
          <cell r="M839">
            <v>8717</v>
          </cell>
          <cell r="N839">
            <v>20425</v>
          </cell>
          <cell r="O839" t="str">
            <v>Cr</v>
          </cell>
          <cell r="P839">
            <v>-11708</v>
          </cell>
        </row>
        <row r="840">
          <cell r="H840" t="str">
            <v>Hero Motocorp Ltd-haryana</v>
          </cell>
          <cell r="I840" t="str">
            <v/>
          </cell>
          <cell r="J840">
            <v>0</v>
          </cell>
          <cell r="K840">
            <v>0</v>
          </cell>
          <cell r="L840">
            <v>0</v>
          </cell>
          <cell r="M840">
            <v>8260000</v>
          </cell>
          <cell r="N840">
            <v>8260000</v>
          </cell>
          <cell r="P840">
            <v>0</v>
          </cell>
        </row>
        <row r="841">
          <cell r="H841" t="str">
            <v>Blockbit Technologies Pvt. Ltd.</v>
          </cell>
          <cell r="I841" t="str">
            <v/>
          </cell>
          <cell r="J841">
            <v>0</v>
          </cell>
          <cell r="K841">
            <v>0</v>
          </cell>
          <cell r="L841">
            <v>0</v>
          </cell>
          <cell r="M841">
            <v>100000</v>
          </cell>
          <cell r="N841">
            <v>100000</v>
          </cell>
          <cell r="P841">
            <v>0</v>
          </cell>
        </row>
        <row r="842">
          <cell r="H842" t="str">
            <v>Goldie Gabrani-dr</v>
          </cell>
          <cell r="I842" t="str">
            <v/>
          </cell>
          <cell r="J842">
            <v>0</v>
          </cell>
          <cell r="K842">
            <v>0</v>
          </cell>
          <cell r="L842">
            <v>0</v>
          </cell>
          <cell r="M842">
            <v>1424</v>
          </cell>
          <cell r="N842">
            <v>1424</v>
          </cell>
          <cell r="P842">
            <v>0</v>
          </cell>
        </row>
        <row r="843">
          <cell r="H843" t="str">
            <v>Biswatosh Saha</v>
          </cell>
          <cell r="I843" t="str">
            <v/>
          </cell>
          <cell r="J843">
            <v>0</v>
          </cell>
          <cell r="K843">
            <v>0</v>
          </cell>
          <cell r="L843">
            <v>0</v>
          </cell>
          <cell r="M843">
            <v>6500</v>
          </cell>
          <cell r="N843">
            <v>6500</v>
          </cell>
          <cell r="P843">
            <v>0</v>
          </cell>
        </row>
        <row r="844">
          <cell r="H844" t="str">
            <v>Diego Hernan Varon Rojas</v>
          </cell>
          <cell r="I844" t="str">
            <v/>
          </cell>
          <cell r="J844">
            <v>0</v>
          </cell>
          <cell r="K844">
            <v>0</v>
          </cell>
          <cell r="L844">
            <v>0</v>
          </cell>
          <cell r="M844">
            <v>6500</v>
          </cell>
          <cell r="N844">
            <v>6500</v>
          </cell>
          <cell r="P844">
            <v>0</v>
          </cell>
        </row>
        <row r="845">
          <cell r="H845" t="str">
            <v>Julie Journot</v>
          </cell>
          <cell r="I845" t="str">
            <v/>
          </cell>
          <cell r="J845">
            <v>0</v>
          </cell>
          <cell r="K845">
            <v>0</v>
          </cell>
          <cell r="L845">
            <v>0</v>
          </cell>
          <cell r="M845">
            <v>7210</v>
          </cell>
          <cell r="N845">
            <v>7210</v>
          </cell>
          <cell r="P845">
            <v>0</v>
          </cell>
        </row>
        <row r="846">
          <cell r="H846" t="str">
            <v>Dr Guy Huber</v>
          </cell>
          <cell r="I846" t="str">
            <v/>
          </cell>
          <cell r="J846">
            <v>0</v>
          </cell>
          <cell r="K846">
            <v>0</v>
          </cell>
          <cell r="L846">
            <v>0</v>
          </cell>
          <cell r="M846">
            <v>7210</v>
          </cell>
          <cell r="N846">
            <v>7210</v>
          </cell>
          <cell r="P846">
            <v>0</v>
          </cell>
        </row>
        <row r="847">
          <cell r="H847" t="str">
            <v>Sarouche Razi</v>
          </cell>
          <cell r="I847" t="str">
            <v/>
          </cell>
          <cell r="J847">
            <v>0</v>
          </cell>
          <cell r="K847">
            <v>0</v>
          </cell>
          <cell r="L847">
            <v>0</v>
          </cell>
          <cell r="M847">
            <v>7210</v>
          </cell>
          <cell r="N847">
            <v>7210</v>
          </cell>
          <cell r="P847">
            <v>0</v>
          </cell>
        </row>
        <row r="848">
          <cell r="H848" t="str">
            <v>Ramya Venkateswaran</v>
          </cell>
          <cell r="I848" t="str">
            <v/>
          </cell>
          <cell r="J848">
            <v>0</v>
          </cell>
          <cell r="K848">
            <v>0</v>
          </cell>
          <cell r="L848">
            <v>0</v>
          </cell>
          <cell r="M848">
            <v>6500</v>
          </cell>
          <cell r="N848">
            <v>6500</v>
          </cell>
          <cell r="P848">
            <v>0</v>
          </cell>
        </row>
        <row r="849">
          <cell r="H849" t="str">
            <v>Hari Bapuji</v>
          </cell>
          <cell r="I849" t="str">
            <v/>
          </cell>
          <cell r="J849">
            <v>0</v>
          </cell>
          <cell r="K849">
            <v>0</v>
          </cell>
          <cell r="L849">
            <v>0</v>
          </cell>
          <cell r="M849">
            <v>7210</v>
          </cell>
          <cell r="N849">
            <v>7210</v>
          </cell>
          <cell r="P849">
            <v>0</v>
          </cell>
        </row>
        <row r="850">
          <cell r="H850" t="str">
            <v>Donald Hislop</v>
          </cell>
          <cell r="I850" t="str">
            <v/>
          </cell>
          <cell r="J850">
            <v>0</v>
          </cell>
          <cell r="K850">
            <v>0</v>
          </cell>
          <cell r="L850">
            <v>0</v>
          </cell>
          <cell r="M850">
            <v>7210</v>
          </cell>
          <cell r="N850">
            <v>7210</v>
          </cell>
          <cell r="P850">
            <v>0</v>
          </cell>
        </row>
        <row r="851">
          <cell r="H851" t="str">
            <v>Dorian Woods</v>
          </cell>
          <cell r="I851" t="str">
            <v/>
          </cell>
          <cell r="J851">
            <v>0</v>
          </cell>
          <cell r="K851">
            <v>0</v>
          </cell>
          <cell r="L851">
            <v>0</v>
          </cell>
          <cell r="M851">
            <v>7210</v>
          </cell>
          <cell r="N851">
            <v>7210</v>
          </cell>
          <cell r="P851">
            <v>0</v>
          </cell>
        </row>
        <row r="852">
          <cell r="H852" t="str">
            <v>Ximena Giraldo Villano</v>
          </cell>
          <cell r="I852" t="str">
            <v/>
          </cell>
          <cell r="J852">
            <v>0</v>
          </cell>
          <cell r="K852">
            <v>0</v>
          </cell>
          <cell r="L852">
            <v>0</v>
          </cell>
          <cell r="M852">
            <v>7210</v>
          </cell>
          <cell r="N852">
            <v>7210</v>
          </cell>
          <cell r="P852">
            <v>0</v>
          </cell>
        </row>
        <row r="853">
          <cell r="H853" t="str">
            <v>William Rojas Rojas</v>
          </cell>
          <cell r="I853" t="str">
            <v/>
          </cell>
          <cell r="J853">
            <v>0</v>
          </cell>
          <cell r="K853">
            <v>0</v>
          </cell>
          <cell r="L853">
            <v>0</v>
          </cell>
          <cell r="M853">
            <v>7210</v>
          </cell>
          <cell r="N853">
            <v>7210</v>
          </cell>
          <cell r="P853">
            <v>0</v>
          </cell>
        </row>
        <row r="854">
          <cell r="H854" t="str">
            <v>Laure Leglise</v>
          </cell>
          <cell r="I854" t="str">
            <v/>
          </cell>
          <cell r="J854">
            <v>0</v>
          </cell>
          <cell r="K854">
            <v>0</v>
          </cell>
          <cell r="L854">
            <v>0</v>
          </cell>
          <cell r="M854">
            <v>7210</v>
          </cell>
          <cell r="N854">
            <v>7210</v>
          </cell>
          <cell r="P854">
            <v>0</v>
          </cell>
        </row>
        <row r="855">
          <cell r="H855" t="str">
            <v>Daniel King</v>
          </cell>
          <cell r="I855" t="str">
            <v/>
          </cell>
          <cell r="J855">
            <v>0</v>
          </cell>
          <cell r="K855">
            <v>0</v>
          </cell>
          <cell r="L855">
            <v>0</v>
          </cell>
          <cell r="M855">
            <v>7210</v>
          </cell>
          <cell r="N855">
            <v>7210</v>
          </cell>
          <cell r="P855">
            <v>0</v>
          </cell>
        </row>
        <row r="856">
          <cell r="H856" t="str">
            <v>Pauline Shabani</v>
          </cell>
          <cell r="I856" t="str">
            <v/>
          </cell>
          <cell r="J856">
            <v>0</v>
          </cell>
          <cell r="K856">
            <v>0</v>
          </cell>
          <cell r="L856">
            <v>0</v>
          </cell>
          <cell r="M856">
            <v>7210</v>
          </cell>
          <cell r="N856">
            <v>7210</v>
          </cell>
          <cell r="P856">
            <v>0</v>
          </cell>
        </row>
        <row r="857">
          <cell r="H857" t="str">
            <v>Angela Martinez Dy</v>
          </cell>
          <cell r="I857" t="str">
            <v/>
          </cell>
          <cell r="J857">
            <v>0</v>
          </cell>
          <cell r="K857">
            <v>0</v>
          </cell>
          <cell r="L857">
            <v>0</v>
          </cell>
          <cell r="M857">
            <v>7210</v>
          </cell>
          <cell r="N857">
            <v>7210</v>
          </cell>
          <cell r="P857">
            <v>0</v>
          </cell>
        </row>
        <row r="858">
          <cell r="H858" t="str">
            <v>Tim Butcher</v>
          </cell>
          <cell r="I858" t="str">
            <v/>
          </cell>
          <cell r="J858">
            <v>0</v>
          </cell>
          <cell r="K858">
            <v>0</v>
          </cell>
          <cell r="L858">
            <v>0</v>
          </cell>
          <cell r="M858">
            <v>7210</v>
          </cell>
          <cell r="N858">
            <v>7210</v>
          </cell>
          <cell r="P858">
            <v>0</v>
          </cell>
        </row>
        <row r="859">
          <cell r="H859" t="str">
            <v>Felipe Teixeira Genta Maragni</v>
          </cell>
          <cell r="I859" t="str">
            <v/>
          </cell>
          <cell r="J859">
            <v>0</v>
          </cell>
          <cell r="K859">
            <v>0</v>
          </cell>
          <cell r="L859">
            <v>0</v>
          </cell>
          <cell r="M859">
            <v>7210</v>
          </cell>
          <cell r="N859">
            <v>7210</v>
          </cell>
          <cell r="P859">
            <v>0</v>
          </cell>
        </row>
        <row r="860">
          <cell r="H860" t="str">
            <v>Ana Carolina Rodrigues</v>
          </cell>
          <cell r="I860" t="str">
            <v/>
          </cell>
          <cell r="J860">
            <v>0</v>
          </cell>
          <cell r="K860">
            <v>0</v>
          </cell>
          <cell r="L860">
            <v>0</v>
          </cell>
          <cell r="M860">
            <v>7210</v>
          </cell>
          <cell r="N860">
            <v>7210</v>
          </cell>
          <cell r="P860">
            <v>0</v>
          </cell>
        </row>
        <row r="861">
          <cell r="H861" t="str">
            <v>Arindam Das</v>
          </cell>
          <cell r="I861" t="str">
            <v/>
          </cell>
          <cell r="J861">
            <v>0</v>
          </cell>
          <cell r="K861">
            <v>0</v>
          </cell>
          <cell r="L861">
            <v>0</v>
          </cell>
          <cell r="M861">
            <v>6500</v>
          </cell>
          <cell r="N861">
            <v>6500</v>
          </cell>
          <cell r="P861">
            <v>0</v>
          </cell>
        </row>
        <row r="862">
          <cell r="H862" t="str">
            <v>Paulo R Z Abdala</v>
          </cell>
          <cell r="I862" t="str">
            <v/>
          </cell>
          <cell r="J862">
            <v>0</v>
          </cell>
          <cell r="K862">
            <v>0</v>
          </cell>
          <cell r="L862">
            <v>0</v>
          </cell>
          <cell r="M862">
            <v>7210</v>
          </cell>
          <cell r="N862">
            <v>7210</v>
          </cell>
          <cell r="P862">
            <v>0</v>
          </cell>
        </row>
        <row r="863">
          <cell r="H863" t="str">
            <v>Laura Kangas</v>
          </cell>
          <cell r="I863" t="str">
            <v/>
          </cell>
          <cell r="J863">
            <v>0</v>
          </cell>
          <cell r="K863">
            <v>0</v>
          </cell>
          <cell r="L863">
            <v>0</v>
          </cell>
          <cell r="M863">
            <v>7210</v>
          </cell>
          <cell r="N863">
            <v>7210</v>
          </cell>
          <cell r="P863">
            <v>0</v>
          </cell>
        </row>
        <row r="864">
          <cell r="H864" t="str">
            <v>Sanna Laulainen</v>
          </cell>
          <cell r="I864" t="str">
            <v/>
          </cell>
          <cell r="J864">
            <v>0</v>
          </cell>
          <cell r="K864">
            <v>0</v>
          </cell>
          <cell r="L864">
            <v>0</v>
          </cell>
          <cell r="M864">
            <v>7210</v>
          </cell>
          <cell r="N864">
            <v>7210</v>
          </cell>
          <cell r="P864">
            <v>0</v>
          </cell>
        </row>
        <row r="865">
          <cell r="H865" t="str">
            <v>Rajeshwari C</v>
          </cell>
          <cell r="I865" t="str">
            <v/>
          </cell>
          <cell r="J865">
            <v>0</v>
          </cell>
          <cell r="K865">
            <v>0</v>
          </cell>
          <cell r="L865">
            <v>0</v>
          </cell>
          <cell r="M865">
            <v>7210</v>
          </cell>
          <cell r="N865">
            <v>7210</v>
          </cell>
          <cell r="P865">
            <v>0</v>
          </cell>
        </row>
        <row r="866">
          <cell r="H866" t="str">
            <v>Sari Hirvi</v>
          </cell>
          <cell r="I866" t="str">
            <v/>
          </cell>
          <cell r="J866">
            <v>0</v>
          </cell>
          <cell r="K866">
            <v>0</v>
          </cell>
          <cell r="L866">
            <v>0</v>
          </cell>
          <cell r="M866">
            <v>7210</v>
          </cell>
          <cell r="N866">
            <v>7210</v>
          </cell>
          <cell r="P866">
            <v>0</v>
          </cell>
        </row>
        <row r="867">
          <cell r="H867" t="str">
            <v>Louise Suckley</v>
          </cell>
          <cell r="I867" t="str">
            <v/>
          </cell>
          <cell r="J867">
            <v>0</v>
          </cell>
          <cell r="K867">
            <v>0</v>
          </cell>
          <cell r="L867">
            <v>0</v>
          </cell>
          <cell r="M867">
            <v>7210</v>
          </cell>
          <cell r="N867">
            <v>7210</v>
          </cell>
          <cell r="P867">
            <v>0</v>
          </cell>
        </row>
        <row r="868">
          <cell r="H868" t="str">
            <v>Susana Garcia Jimenez</v>
          </cell>
          <cell r="I868" t="str">
            <v/>
          </cell>
          <cell r="J868">
            <v>0</v>
          </cell>
          <cell r="K868">
            <v>0</v>
          </cell>
          <cell r="L868">
            <v>0</v>
          </cell>
          <cell r="M868">
            <v>7210</v>
          </cell>
          <cell r="N868">
            <v>7210</v>
          </cell>
          <cell r="P868">
            <v>0</v>
          </cell>
        </row>
        <row r="869">
          <cell r="H869" t="str">
            <v>Carlos Juan Nunez Rodriguez</v>
          </cell>
          <cell r="I869" t="str">
            <v/>
          </cell>
          <cell r="J869">
            <v>0</v>
          </cell>
          <cell r="K869">
            <v>0</v>
          </cell>
          <cell r="L869">
            <v>0</v>
          </cell>
          <cell r="M869">
            <v>7210</v>
          </cell>
          <cell r="N869">
            <v>7210</v>
          </cell>
          <cell r="P869">
            <v>0</v>
          </cell>
        </row>
        <row r="870">
          <cell r="H870" t="str">
            <v>Rafael Kruter Flres</v>
          </cell>
          <cell r="I870" t="str">
            <v/>
          </cell>
          <cell r="J870">
            <v>0</v>
          </cell>
          <cell r="K870">
            <v>0</v>
          </cell>
          <cell r="L870">
            <v>0</v>
          </cell>
          <cell r="M870">
            <v>6873.3</v>
          </cell>
          <cell r="N870">
            <v>6873.3</v>
          </cell>
          <cell r="P870">
            <v>0</v>
          </cell>
        </row>
        <row r="871">
          <cell r="H871" t="str">
            <v>Spoleczna Akademia Nauk</v>
          </cell>
          <cell r="I871" t="str">
            <v/>
          </cell>
          <cell r="J871">
            <v>0</v>
          </cell>
          <cell r="K871">
            <v>0</v>
          </cell>
          <cell r="L871">
            <v>0</v>
          </cell>
          <cell r="M871">
            <v>6892.2</v>
          </cell>
          <cell r="N871">
            <v>6892.2</v>
          </cell>
          <cell r="P871">
            <v>0</v>
          </cell>
        </row>
        <row r="872">
          <cell r="H872" t="str">
            <v>Alexandre Faria</v>
          </cell>
          <cell r="I872" t="str">
            <v/>
          </cell>
          <cell r="J872">
            <v>0</v>
          </cell>
          <cell r="K872">
            <v>0</v>
          </cell>
          <cell r="L872">
            <v>0</v>
          </cell>
          <cell r="M872">
            <v>6904.1</v>
          </cell>
          <cell r="N872">
            <v>6904.1</v>
          </cell>
          <cell r="P872">
            <v>0</v>
          </cell>
        </row>
        <row r="873">
          <cell r="H873" t="str">
            <v>Anuja Pradhan</v>
          </cell>
          <cell r="I873" t="str">
            <v/>
          </cell>
          <cell r="J873">
            <v>0</v>
          </cell>
          <cell r="K873">
            <v>0</v>
          </cell>
          <cell r="L873">
            <v>0</v>
          </cell>
          <cell r="M873">
            <v>7210</v>
          </cell>
          <cell r="N873">
            <v>7210</v>
          </cell>
          <cell r="P873">
            <v>0</v>
          </cell>
        </row>
        <row r="874">
          <cell r="H874" t="str">
            <v>Emily Cook-lundgren</v>
          </cell>
          <cell r="I874" t="str">
            <v/>
          </cell>
          <cell r="J874">
            <v>0</v>
          </cell>
          <cell r="K874">
            <v>0</v>
          </cell>
          <cell r="L874">
            <v>0</v>
          </cell>
          <cell r="M874">
            <v>7210</v>
          </cell>
          <cell r="N874">
            <v>7210</v>
          </cell>
          <cell r="P874">
            <v>0</v>
          </cell>
        </row>
        <row r="875">
          <cell r="H875" t="str">
            <v>Laura Reeves</v>
          </cell>
          <cell r="I875" t="str">
            <v/>
          </cell>
          <cell r="J875">
            <v>0</v>
          </cell>
          <cell r="K875">
            <v>0</v>
          </cell>
          <cell r="L875">
            <v>0</v>
          </cell>
          <cell r="M875">
            <v>7210</v>
          </cell>
          <cell r="N875">
            <v>7210</v>
          </cell>
          <cell r="P875">
            <v>0</v>
          </cell>
        </row>
        <row r="876">
          <cell r="H876" t="str">
            <v>Uzair Shah</v>
          </cell>
          <cell r="I876" t="str">
            <v/>
          </cell>
          <cell r="J876">
            <v>0</v>
          </cell>
          <cell r="K876">
            <v>0</v>
          </cell>
          <cell r="L876">
            <v>0</v>
          </cell>
          <cell r="M876">
            <v>7210</v>
          </cell>
          <cell r="N876">
            <v>7210</v>
          </cell>
          <cell r="P876">
            <v>0</v>
          </cell>
        </row>
        <row r="877">
          <cell r="H877" t="str">
            <v>Will Thomas</v>
          </cell>
          <cell r="I877" t="str">
            <v/>
          </cell>
          <cell r="J877">
            <v>0</v>
          </cell>
          <cell r="K877">
            <v>0</v>
          </cell>
          <cell r="L877">
            <v>0</v>
          </cell>
          <cell r="M877">
            <v>7210</v>
          </cell>
          <cell r="N877">
            <v>7210</v>
          </cell>
          <cell r="P877">
            <v>0</v>
          </cell>
        </row>
        <row r="878">
          <cell r="H878" t="str">
            <v>Nina Lunkka</v>
          </cell>
          <cell r="I878" t="str">
            <v/>
          </cell>
          <cell r="J878">
            <v>0</v>
          </cell>
          <cell r="K878">
            <v>0</v>
          </cell>
          <cell r="L878">
            <v>0</v>
          </cell>
          <cell r="M878">
            <v>7210</v>
          </cell>
          <cell r="N878">
            <v>7210</v>
          </cell>
          <cell r="P878">
            <v>0</v>
          </cell>
        </row>
        <row r="879">
          <cell r="H879" t="str">
            <v>Mary A. Vera-colina</v>
          </cell>
          <cell r="I879" t="str">
            <v/>
          </cell>
          <cell r="J879">
            <v>0</v>
          </cell>
          <cell r="K879">
            <v>0</v>
          </cell>
          <cell r="L879">
            <v>0</v>
          </cell>
          <cell r="M879">
            <v>7210</v>
          </cell>
          <cell r="N879">
            <v>7210</v>
          </cell>
          <cell r="P879">
            <v>0</v>
          </cell>
        </row>
        <row r="880">
          <cell r="H880" t="str">
            <v>Maddie Kurchik</v>
          </cell>
          <cell r="I880" t="str">
            <v/>
          </cell>
          <cell r="J880">
            <v>0</v>
          </cell>
          <cell r="K880">
            <v>0</v>
          </cell>
          <cell r="L880">
            <v>0</v>
          </cell>
          <cell r="M880">
            <v>7210</v>
          </cell>
          <cell r="N880">
            <v>7210</v>
          </cell>
          <cell r="P880">
            <v>0</v>
          </cell>
        </row>
        <row r="881">
          <cell r="H881" t="str">
            <v>Janani Murali</v>
          </cell>
          <cell r="I881" t="str">
            <v/>
          </cell>
          <cell r="J881">
            <v>0</v>
          </cell>
          <cell r="K881">
            <v>0</v>
          </cell>
          <cell r="L881">
            <v>0</v>
          </cell>
          <cell r="M881">
            <v>6500</v>
          </cell>
          <cell r="N881">
            <v>6500</v>
          </cell>
          <cell r="P881">
            <v>0</v>
          </cell>
        </row>
        <row r="882">
          <cell r="H882" t="str">
            <v>Ganesh Singh</v>
          </cell>
          <cell r="I882" t="str">
            <v/>
          </cell>
          <cell r="J882">
            <v>0</v>
          </cell>
          <cell r="K882">
            <v>0</v>
          </cell>
          <cell r="L882">
            <v>0</v>
          </cell>
          <cell r="M882">
            <v>6500</v>
          </cell>
          <cell r="N882">
            <v>6500</v>
          </cell>
          <cell r="P882">
            <v>0</v>
          </cell>
        </row>
        <row r="883">
          <cell r="H883" t="str">
            <v>Diego Rene Gonzales Miranda</v>
          </cell>
          <cell r="I883" t="str">
            <v/>
          </cell>
          <cell r="J883">
            <v>0</v>
          </cell>
          <cell r="K883">
            <v>0</v>
          </cell>
          <cell r="L883">
            <v>0</v>
          </cell>
          <cell r="M883">
            <v>7210</v>
          </cell>
          <cell r="N883">
            <v>7210</v>
          </cell>
          <cell r="P883">
            <v>0</v>
          </cell>
        </row>
        <row r="884">
          <cell r="H884" t="str">
            <v>Sally Riad</v>
          </cell>
          <cell r="I884" t="str">
            <v/>
          </cell>
          <cell r="J884">
            <v>0</v>
          </cell>
          <cell r="K884">
            <v>0</v>
          </cell>
          <cell r="L884">
            <v>0</v>
          </cell>
          <cell r="M884">
            <v>7210</v>
          </cell>
          <cell r="N884">
            <v>7210</v>
          </cell>
          <cell r="P884">
            <v>0</v>
          </cell>
        </row>
        <row r="885">
          <cell r="H885" t="str">
            <v>Juan Esteban</v>
          </cell>
          <cell r="I885" t="str">
            <v/>
          </cell>
          <cell r="J885">
            <v>0</v>
          </cell>
          <cell r="K885">
            <v>0</v>
          </cell>
          <cell r="L885">
            <v>0</v>
          </cell>
          <cell r="M885">
            <v>7210</v>
          </cell>
          <cell r="N885">
            <v>7210</v>
          </cell>
          <cell r="P885">
            <v>0</v>
          </cell>
        </row>
        <row r="886">
          <cell r="H886" t="str">
            <v>Susanna</v>
          </cell>
          <cell r="I886" t="str">
            <v/>
          </cell>
          <cell r="J886">
            <v>0</v>
          </cell>
          <cell r="K886">
            <v>0</v>
          </cell>
          <cell r="L886">
            <v>0</v>
          </cell>
          <cell r="M886">
            <v>7210</v>
          </cell>
          <cell r="N886">
            <v>7210</v>
          </cell>
          <cell r="P886">
            <v>0</v>
          </cell>
        </row>
        <row r="887">
          <cell r="H887" t="str">
            <v>Tom Vine</v>
          </cell>
          <cell r="I887" t="str">
            <v/>
          </cell>
          <cell r="J887">
            <v>0</v>
          </cell>
          <cell r="K887">
            <v>0</v>
          </cell>
          <cell r="L887">
            <v>0</v>
          </cell>
          <cell r="M887">
            <v>7210</v>
          </cell>
          <cell r="N887">
            <v>7210</v>
          </cell>
          <cell r="P887">
            <v>0</v>
          </cell>
        </row>
        <row r="888">
          <cell r="H888" t="str">
            <v>Kirsi Ilola</v>
          </cell>
          <cell r="I888" t="str">
            <v/>
          </cell>
          <cell r="J888">
            <v>0</v>
          </cell>
          <cell r="K888">
            <v>0</v>
          </cell>
          <cell r="L888">
            <v>0</v>
          </cell>
          <cell r="M888">
            <v>7210</v>
          </cell>
          <cell r="N888">
            <v>7210</v>
          </cell>
          <cell r="P888">
            <v>0</v>
          </cell>
        </row>
        <row r="889">
          <cell r="H889" t="str">
            <v>Simon Parker</v>
          </cell>
          <cell r="I889" t="str">
            <v/>
          </cell>
          <cell r="J889">
            <v>0</v>
          </cell>
          <cell r="K889">
            <v>0</v>
          </cell>
          <cell r="L889">
            <v>0</v>
          </cell>
          <cell r="M889">
            <v>7210</v>
          </cell>
          <cell r="N889">
            <v>7210</v>
          </cell>
          <cell r="P889">
            <v>0</v>
          </cell>
        </row>
        <row r="890">
          <cell r="H890" t="str">
            <v>Jayoung Myung</v>
          </cell>
          <cell r="I890" t="str">
            <v/>
          </cell>
          <cell r="J890">
            <v>0</v>
          </cell>
          <cell r="K890">
            <v>0</v>
          </cell>
          <cell r="L890">
            <v>0</v>
          </cell>
          <cell r="M890">
            <v>7210</v>
          </cell>
          <cell r="N890">
            <v>7210</v>
          </cell>
          <cell r="P890">
            <v>0</v>
          </cell>
        </row>
        <row r="891">
          <cell r="H891" t="str">
            <v>Jennifer Knights</v>
          </cell>
          <cell r="I891" t="str">
            <v/>
          </cell>
          <cell r="J891">
            <v>0</v>
          </cell>
          <cell r="K891">
            <v>0</v>
          </cell>
          <cell r="L891">
            <v>0</v>
          </cell>
          <cell r="M891">
            <v>7210</v>
          </cell>
          <cell r="N891">
            <v>7210</v>
          </cell>
          <cell r="P891">
            <v>0</v>
          </cell>
        </row>
        <row r="892">
          <cell r="H892" t="str">
            <v>Lihini Seneviratne</v>
          </cell>
          <cell r="I892" t="str">
            <v/>
          </cell>
          <cell r="J892">
            <v>0</v>
          </cell>
          <cell r="K892">
            <v>0</v>
          </cell>
          <cell r="L892">
            <v>0</v>
          </cell>
          <cell r="M892">
            <v>7210</v>
          </cell>
          <cell r="N892">
            <v>7210</v>
          </cell>
          <cell r="P892">
            <v>0</v>
          </cell>
        </row>
        <row r="893">
          <cell r="H893" t="str">
            <v>Chathurani Rathnayaka</v>
          </cell>
          <cell r="I893" t="str">
            <v/>
          </cell>
          <cell r="J893">
            <v>0</v>
          </cell>
          <cell r="K893">
            <v>0</v>
          </cell>
          <cell r="L893">
            <v>0</v>
          </cell>
          <cell r="M893">
            <v>7210</v>
          </cell>
          <cell r="N893">
            <v>7210</v>
          </cell>
          <cell r="P893">
            <v>0</v>
          </cell>
        </row>
        <row r="894">
          <cell r="H894" t="str">
            <v>Jose Marcelo Maia Nogueira</v>
          </cell>
          <cell r="I894" t="str">
            <v/>
          </cell>
          <cell r="J894">
            <v>0</v>
          </cell>
          <cell r="K894">
            <v>0</v>
          </cell>
          <cell r="L894">
            <v>0</v>
          </cell>
          <cell r="M894">
            <v>7210</v>
          </cell>
          <cell r="N894">
            <v>7210</v>
          </cell>
          <cell r="P894">
            <v>0</v>
          </cell>
        </row>
        <row r="895">
          <cell r="H895" t="str">
            <v>Shilpi Banerjee</v>
          </cell>
          <cell r="I895" t="str">
            <v/>
          </cell>
          <cell r="J895">
            <v>0</v>
          </cell>
          <cell r="K895">
            <v>0</v>
          </cell>
          <cell r="L895">
            <v>0</v>
          </cell>
          <cell r="M895">
            <v>7210</v>
          </cell>
          <cell r="N895">
            <v>7210</v>
          </cell>
          <cell r="P895">
            <v>0</v>
          </cell>
        </row>
        <row r="896">
          <cell r="H896" t="str">
            <v>Gabriela</v>
          </cell>
          <cell r="I896" t="str">
            <v/>
          </cell>
          <cell r="J896">
            <v>0</v>
          </cell>
          <cell r="K896">
            <v>0</v>
          </cell>
          <cell r="L896">
            <v>0</v>
          </cell>
          <cell r="M896">
            <v>7210</v>
          </cell>
          <cell r="N896">
            <v>7210</v>
          </cell>
          <cell r="P896">
            <v>0</v>
          </cell>
        </row>
        <row r="897">
          <cell r="H897" t="str">
            <v>Isis Miosotis</v>
          </cell>
          <cell r="I897" t="str">
            <v/>
          </cell>
          <cell r="J897">
            <v>0</v>
          </cell>
          <cell r="K897">
            <v>0</v>
          </cell>
          <cell r="L897">
            <v>0</v>
          </cell>
          <cell r="M897">
            <v>7210</v>
          </cell>
          <cell r="N897">
            <v>7210</v>
          </cell>
          <cell r="P897">
            <v>0</v>
          </cell>
        </row>
        <row r="898">
          <cell r="H898" t="str">
            <v>Magdalena Oldziejewska</v>
          </cell>
          <cell r="I898" t="str">
            <v/>
          </cell>
          <cell r="J898">
            <v>0</v>
          </cell>
          <cell r="K898">
            <v>0</v>
          </cell>
          <cell r="L898">
            <v>0</v>
          </cell>
          <cell r="M898">
            <v>7210</v>
          </cell>
          <cell r="N898">
            <v>7210</v>
          </cell>
          <cell r="P898">
            <v>0</v>
          </cell>
        </row>
        <row r="899">
          <cell r="H899" t="str">
            <v>Camilla Quental</v>
          </cell>
          <cell r="I899" t="str">
            <v/>
          </cell>
          <cell r="J899">
            <v>0</v>
          </cell>
          <cell r="K899">
            <v>0</v>
          </cell>
          <cell r="L899">
            <v>0</v>
          </cell>
          <cell r="M899">
            <v>7210</v>
          </cell>
          <cell r="N899">
            <v>7210</v>
          </cell>
          <cell r="P899">
            <v>0</v>
          </cell>
        </row>
        <row r="900">
          <cell r="H900" t="str">
            <v>Ajzen</v>
          </cell>
          <cell r="I900" t="str">
            <v/>
          </cell>
          <cell r="J900">
            <v>0</v>
          </cell>
          <cell r="K900">
            <v>0</v>
          </cell>
          <cell r="L900">
            <v>0</v>
          </cell>
          <cell r="M900">
            <v>7210</v>
          </cell>
          <cell r="N900">
            <v>7210</v>
          </cell>
          <cell r="P900">
            <v>0</v>
          </cell>
        </row>
        <row r="901">
          <cell r="H901" t="str">
            <v>Ritesh Kumar</v>
          </cell>
          <cell r="I901" t="str">
            <v/>
          </cell>
          <cell r="J901">
            <v>0</v>
          </cell>
          <cell r="K901">
            <v>0</v>
          </cell>
          <cell r="L901">
            <v>0</v>
          </cell>
          <cell r="M901">
            <v>6500</v>
          </cell>
          <cell r="N901">
            <v>6500</v>
          </cell>
          <cell r="P901">
            <v>0</v>
          </cell>
        </row>
        <row r="902">
          <cell r="H902" t="str">
            <v>Fernanda Filgueiras Sauerbronn</v>
          </cell>
          <cell r="I902" t="str">
            <v/>
          </cell>
          <cell r="J902">
            <v>0</v>
          </cell>
          <cell r="K902">
            <v>0</v>
          </cell>
          <cell r="L902">
            <v>0</v>
          </cell>
          <cell r="M902">
            <v>32528</v>
          </cell>
          <cell r="N902">
            <v>32528</v>
          </cell>
          <cell r="P902">
            <v>0</v>
          </cell>
        </row>
        <row r="903">
          <cell r="H903" t="str">
            <v>Karin Sardadvar</v>
          </cell>
          <cell r="I903" t="str">
            <v/>
          </cell>
          <cell r="J903">
            <v>0</v>
          </cell>
          <cell r="K903">
            <v>0</v>
          </cell>
          <cell r="L903">
            <v>0</v>
          </cell>
          <cell r="M903">
            <v>7210</v>
          </cell>
          <cell r="N903">
            <v>7210</v>
          </cell>
          <cell r="P903">
            <v>0</v>
          </cell>
        </row>
        <row r="904">
          <cell r="H904" t="str">
            <v>Michal Frenkel</v>
          </cell>
          <cell r="I904" t="str">
            <v/>
          </cell>
          <cell r="J904">
            <v>0</v>
          </cell>
          <cell r="K904">
            <v>0</v>
          </cell>
          <cell r="L904">
            <v>0</v>
          </cell>
          <cell r="M904">
            <v>7210</v>
          </cell>
          <cell r="N904">
            <v>7210</v>
          </cell>
          <cell r="P904">
            <v>0</v>
          </cell>
        </row>
        <row r="905">
          <cell r="H905" t="str">
            <v>Michal Frenkel</v>
          </cell>
          <cell r="I905" t="str">
            <v/>
          </cell>
          <cell r="J905">
            <v>0</v>
          </cell>
          <cell r="K905">
            <v>0</v>
          </cell>
          <cell r="L905">
            <v>0</v>
          </cell>
          <cell r="M905">
            <v>7210</v>
          </cell>
          <cell r="N905">
            <v>7210</v>
          </cell>
          <cell r="P905">
            <v>0</v>
          </cell>
        </row>
        <row r="906">
          <cell r="H906" t="str">
            <v>John Nolan</v>
          </cell>
          <cell r="I906" t="str">
            <v/>
          </cell>
          <cell r="J906">
            <v>0</v>
          </cell>
          <cell r="K906">
            <v>0</v>
          </cell>
          <cell r="L906">
            <v>0</v>
          </cell>
          <cell r="M906">
            <v>7210</v>
          </cell>
          <cell r="N906">
            <v>7210</v>
          </cell>
          <cell r="P906">
            <v>0</v>
          </cell>
        </row>
        <row r="907">
          <cell r="H907" t="str">
            <v>Payal Mukherjee</v>
          </cell>
          <cell r="I907" t="str">
            <v/>
          </cell>
          <cell r="J907">
            <v>0</v>
          </cell>
          <cell r="K907">
            <v>0</v>
          </cell>
          <cell r="L907">
            <v>0</v>
          </cell>
          <cell r="M907">
            <v>6500</v>
          </cell>
          <cell r="N907">
            <v>6500</v>
          </cell>
          <cell r="P907">
            <v>0</v>
          </cell>
        </row>
        <row r="908">
          <cell r="H908" t="str">
            <v>Mignot</v>
          </cell>
          <cell r="I908" t="str">
            <v/>
          </cell>
          <cell r="J908">
            <v>0</v>
          </cell>
          <cell r="K908">
            <v>0</v>
          </cell>
          <cell r="L908">
            <v>0</v>
          </cell>
          <cell r="M908">
            <v>7210</v>
          </cell>
          <cell r="N908">
            <v>7210</v>
          </cell>
          <cell r="P908">
            <v>0</v>
          </cell>
        </row>
        <row r="909">
          <cell r="H909" t="str">
            <v>Thauan Carvalho</v>
          </cell>
          <cell r="I909" t="str">
            <v/>
          </cell>
          <cell r="J909">
            <v>0</v>
          </cell>
          <cell r="K909">
            <v>0</v>
          </cell>
          <cell r="L909">
            <v>0</v>
          </cell>
          <cell r="M909">
            <v>7210</v>
          </cell>
          <cell r="N909">
            <v>7210</v>
          </cell>
          <cell r="P909">
            <v>0</v>
          </cell>
        </row>
        <row r="910">
          <cell r="H910" t="str">
            <v>Guilherme Dornelas Camara</v>
          </cell>
          <cell r="I910" t="str">
            <v/>
          </cell>
          <cell r="J910">
            <v>0</v>
          </cell>
          <cell r="K910">
            <v>0</v>
          </cell>
          <cell r="L910">
            <v>0</v>
          </cell>
          <cell r="M910">
            <v>7210</v>
          </cell>
          <cell r="N910">
            <v>7210</v>
          </cell>
          <cell r="P910">
            <v>0</v>
          </cell>
        </row>
        <row r="911">
          <cell r="H911" t="str">
            <v>Sergio Fernando Campagna Moura</v>
          </cell>
          <cell r="I911" t="str">
            <v/>
          </cell>
          <cell r="J911">
            <v>0</v>
          </cell>
          <cell r="K911">
            <v>0</v>
          </cell>
          <cell r="L911">
            <v>0</v>
          </cell>
          <cell r="M911">
            <v>7210</v>
          </cell>
          <cell r="N911">
            <v>7210</v>
          </cell>
          <cell r="P911">
            <v>0</v>
          </cell>
        </row>
        <row r="912">
          <cell r="H912" t="str">
            <v>Ruth Elizabeth Gutierrez Monroy</v>
          </cell>
          <cell r="I912" t="str">
            <v/>
          </cell>
          <cell r="J912">
            <v>0</v>
          </cell>
          <cell r="K912">
            <v>0</v>
          </cell>
          <cell r="L912">
            <v>0</v>
          </cell>
          <cell r="M912">
            <v>14420</v>
          </cell>
          <cell r="N912">
            <v>14420</v>
          </cell>
          <cell r="P912">
            <v>0</v>
          </cell>
        </row>
        <row r="913">
          <cell r="H913" t="str">
            <v>Paola Reis Do Amaral</v>
          </cell>
          <cell r="I913" t="str">
            <v/>
          </cell>
          <cell r="J913">
            <v>0</v>
          </cell>
          <cell r="K913">
            <v>0</v>
          </cell>
          <cell r="L913">
            <v>0</v>
          </cell>
          <cell r="M913">
            <v>7210</v>
          </cell>
          <cell r="N913">
            <v>7210</v>
          </cell>
          <cell r="P913">
            <v>0</v>
          </cell>
        </row>
        <row r="914">
          <cell r="H914" t="str">
            <v>Stefanie Reissner</v>
          </cell>
          <cell r="I914" t="str">
            <v/>
          </cell>
          <cell r="J914">
            <v>0</v>
          </cell>
          <cell r="K914">
            <v>0</v>
          </cell>
          <cell r="L914">
            <v>0</v>
          </cell>
          <cell r="M914">
            <v>7210</v>
          </cell>
          <cell r="N914">
            <v>7210</v>
          </cell>
          <cell r="P914">
            <v>0</v>
          </cell>
        </row>
        <row r="915">
          <cell r="H915" t="str">
            <v>Harriet Shortt</v>
          </cell>
          <cell r="I915" t="str">
            <v/>
          </cell>
          <cell r="J915">
            <v>0</v>
          </cell>
          <cell r="K915">
            <v>0</v>
          </cell>
          <cell r="L915">
            <v>0</v>
          </cell>
          <cell r="M915">
            <v>7210</v>
          </cell>
          <cell r="N915">
            <v>7210</v>
          </cell>
          <cell r="P915">
            <v>0</v>
          </cell>
        </row>
        <row r="916">
          <cell r="H916" t="str">
            <v>Sisi Sung</v>
          </cell>
          <cell r="I916" t="str">
            <v/>
          </cell>
          <cell r="J916">
            <v>0</v>
          </cell>
          <cell r="K916">
            <v>0</v>
          </cell>
          <cell r="L916">
            <v>0</v>
          </cell>
          <cell r="M916">
            <v>7210</v>
          </cell>
          <cell r="N916">
            <v>7210</v>
          </cell>
          <cell r="P916">
            <v>0</v>
          </cell>
        </row>
        <row r="917">
          <cell r="H917" t="str">
            <v>Michal Lzak</v>
          </cell>
          <cell r="I917" t="str">
            <v/>
          </cell>
          <cell r="J917">
            <v>0</v>
          </cell>
          <cell r="K917">
            <v>0</v>
          </cell>
          <cell r="L917">
            <v>0</v>
          </cell>
          <cell r="M917">
            <v>7210</v>
          </cell>
          <cell r="N917">
            <v>7210</v>
          </cell>
          <cell r="P917">
            <v>0</v>
          </cell>
        </row>
        <row r="918">
          <cell r="H918" t="str">
            <v>Ambreen Ben Shmuel</v>
          </cell>
          <cell r="I918" t="str">
            <v/>
          </cell>
          <cell r="J918">
            <v>0</v>
          </cell>
          <cell r="K918">
            <v>0</v>
          </cell>
          <cell r="L918">
            <v>0</v>
          </cell>
          <cell r="M918">
            <v>7210</v>
          </cell>
          <cell r="N918">
            <v>7210</v>
          </cell>
          <cell r="P918">
            <v>0</v>
          </cell>
        </row>
        <row r="919">
          <cell r="H919" t="str">
            <v>Carlos Fernando Torres</v>
          </cell>
          <cell r="I919" t="str">
            <v/>
          </cell>
          <cell r="J919">
            <v>0</v>
          </cell>
          <cell r="K919">
            <v>0</v>
          </cell>
          <cell r="L919">
            <v>0</v>
          </cell>
          <cell r="M919">
            <v>7210</v>
          </cell>
          <cell r="N919">
            <v>7210</v>
          </cell>
          <cell r="P919">
            <v>0</v>
          </cell>
        </row>
        <row r="920">
          <cell r="H920" t="str">
            <v>Zeynep Zsoy</v>
          </cell>
          <cell r="I920" t="str">
            <v/>
          </cell>
          <cell r="J920">
            <v>0</v>
          </cell>
          <cell r="K920">
            <v>0</v>
          </cell>
          <cell r="L920">
            <v>0</v>
          </cell>
          <cell r="M920">
            <v>7210</v>
          </cell>
          <cell r="N920">
            <v>7210</v>
          </cell>
          <cell r="P920">
            <v>0</v>
          </cell>
        </row>
        <row r="921">
          <cell r="H921" t="str">
            <v>Cornelia Reiter</v>
          </cell>
          <cell r="I921" t="str">
            <v/>
          </cell>
          <cell r="J921">
            <v>0</v>
          </cell>
          <cell r="K921">
            <v>0</v>
          </cell>
          <cell r="L921">
            <v>0</v>
          </cell>
          <cell r="M921">
            <v>7210</v>
          </cell>
          <cell r="N921">
            <v>7210</v>
          </cell>
          <cell r="P921">
            <v>0</v>
          </cell>
        </row>
        <row r="922">
          <cell r="H922" t="str">
            <v>Mustafa Enycel</v>
          </cell>
          <cell r="I922" t="str">
            <v/>
          </cell>
          <cell r="J922">
            <v>0</v>
          </cell>
          <cell r="K922">
            <v>0</v>
          </cell>
          <cell r="L922">
            <v>0</v>
          </cell>
          <cell r="M922">
            <v>7210</v>
          </cell>
          <cell r="N922">
            <v>7210</v>
          </cell>
          <cell r="P922">
            <v>0</v>
          </cell>
        </row>
        <row r="923">
          <cell r="H923" t="str">
            <v>Elisabeth Anna Guenther</v>
          </cell>
          <cell r="I923" t="str">
            <v/>
          </cell>
          <cell r="J923">
            <v>0</v>
          </cell>
          <cell r="K923">
            <v>0</v>
          </cell>
          <cell r="L923">
            <v>0</v>
          </cell>
          <cell r="M923">
            <v>7210</v>
          </cell>
          <cell r="N923">
            <v>7210</v>
          </cell>
          <cell r="P923">
            <v>0</v>
          </cell>
        </row>
        <row r="924">
          <cell r="H924" t="str">
            <v>Komal Yadav</v>
          </cell>
          <cell r="I924" t="str">
            <v/>
          </cell>
          <cell r="J924">
            <v>0</v>
          </cell>
          <cell r="K924">
            <v>0</v>
          </cell>
          <cell r="L924">
            <v>0</v>
          </cell>
          <cell r="M924">
            <v>400</v>
          </cell>
          <cell r="N924">
            <v>400</v>
          </cell>
          <cell r="P924">
            <v>0</v>
          </cell>
        </row>
        <row r="925">
          <cell r="H925" t="str">
            <v>Sejal Jain</v>
          </cell>
          <cell r="I925" t="str">
            <v/>
          </cell>
          <cell r="J925">
            <v>0</v>
          </cell>
          <cell r="K925">
            <v>0</v>
          </cell>
          <cell r="L925">
            <v>0</v>
          </cell>
          <cell r="M925">
            <v>300</v>
          </cell>
          <cell r="N925">
            <v>300</v>
          </cell>
          <cell r="P925">
            <v>0</v>
          </cell>
        </row>
        <row r="926">
          <cell r="H926" t="str">
            <v>Mahansh Reddy</v>
          </cell>
          <cell r="I926" t="str">
            <v/>
          </cell>
          <cell r="J926">
            <v>0</v>
          </cell>
          <cell r="K926">
            <v>0</v>
          </cell>
          <cell r="L926">
            <v>0</v>
          </cell>
          <cell r="M926">
            <v>300</v>
          </cell>
          <cell r="N926">
            <v>300</v>
          </cell>
          <cell r="P926">
            <v>0</v>
          </cell>
        </row>
        <row r="927">
          <cell r="H927" t="str">
            <v>Shreya Sheoran</v>
          </cell>
          <cell r="I927" t="str">
            <v/>
          </cell>
          <cell r="J927">
            <v>0</v>
          </cell>
          <cell r="K927">
            <v>0</v>
          </cell>
          <cell r="L927">
            <v>0</v>
          </cell>
          <cell r="M927">
            <v>800</v>
          </cell>
          <cell r="N927">
            <v>800</v>
          </cell>
          <cell r="P927">
            <v>0</v>
          </cell>
        </row>
        <row r="928">
          <cell r="H928" t="str">
            <v>Rekha Kanodia-dr</v>
          </cell>
          <cell r="I928" t="str">
            <v/>
          </cell>
          <cell r="J928">
            <v>0</v>
          </cell>
          <cell r="K928">
            <v>0</v>
          </cell>
          <cell r="L928">
            <v>0</v>
          </cell>
          <cell r="M928">
            <v>31957</v>
          </cell>
          <cell r="N928">
            <v>31957</v>
          </cell>
          <cell r="P928">
            <v>0</v>
          </cell>
        </row>
        <row r="929">
          <cell r="H929" t="str">
            <v>Semih Ceyhan</v>
          </cell>
          <cell r="I929" t="str">
            <v/>
          </cell>
          <cell r="J929">
            <v>0</v>
          </cell>
          <cell r="K929">
            <v>0</v>
          </cell>
          <cell r="L929">
            <v>0</v>
          </cell>
          <cell r="M929">
            <v>7210</v>
          </cell>
          <cell r="N929">
            <v>7210</v>
          </cell>
          <cell r="P929">
            <v>0</v>
          </cell>
        </row>
        <row r="930">
          <cell r="H930" t="str">
            <v>Mahwish Sikander</v>
          </cell>
          <cell r="I930" t="str">
            <v/>
          </cell>
          <cell r="J930">
            <v>0</v>
          </cell>
          <cell r="K930">
            <v>0</v>
          </cell>
          <cell r="L930">
            <v>0</v>
          </cell>
          <cell r="M930">
            <v>7210</v>
          </cell>
          <cell r="N930">
            <v>7210</v>
          </cell>
          <cell r="P930">
            <v>0</v>
          </cell>
        </row>
        <row r="931">
          <cell r="H931" t="str">
            <v>Shaun Ruggunan</v>
          </cell>
          <cell r="I931" t="str">
            <v/>
          </cell>
          <cell r="J931">
            <v>0</v>
          </cell>
          <cell r="K931">
            <v>0</v>
          </cell>
          <cell r="L931">
            <v>0</v>
          </cell>
          <cell r="M931">
            <v>7210</v>
          </cell>
          <cell r="N931">
            <v>7210</v>
          </cell>
          <cell r="P931">
            <v>0</v>
          </cell>
        </row>
        <row r="932">
          <cell r="H932" t="str">
            <v>Vivek Soundararajan</v>
          </cell>
          <cell r="I932" t="str">
            <v/>
          </cell>
          <cell r="J932">
            <v>0</v>
          </cell>
          <cell r="K932">
            <v>0</v>
          </cell>
          <cell r="L932">
            <v>0</v>
          </cell>
          <cell r="M932">
            <v>7210</v>
          </cell>
          <cell r="N932">
            <v>7210</v>
          </cell>
          <cell r="P932">
            <v>0</v>
          </cell>
        </row>
        <row r="933">
          <cell r="H933" t="str">
            <v>Yashar Mahmud</v>
          </cell>
          <cell r="I933" t="str">
            <v/>
          </cell>
          <cell r="J933">
            <v>0</v>
          </cell>
          <cell r="K933">
            <v>0</v>
          </cell>
          <cell r="L933">
            <v>0</v>
          </cell>
          <cell r="M933">
            <v>7210</v>
          </cell>
          <cell r="N933">
            <v>7210</v>
          </cell>
          <cell r="P933">
            <v>0</v>
          </cell>
        </row>
        <row r="934">
          <cell r="H934" t="str">
            <v>Distinto Marco</v>
          </cell>
          <cell r="I934" t="str">
            <v/>
          </cell>
          <cell r="J934">
            <v>0</v>
          </cell>
          <cell r="K934">
            <v>0</v>
          </cell>
          <cell r="L934">
            <v>0</v>
          </cell>
          <cell r="M934">
            <v>6952</v>
          </cell>
          <cell r="N934">
            <v>6952</v>
          </cell>
          <cell r="P934">
            <v>0</v>
          </cell>
        </row>
        <row r="935">
          <cell r="H935" t="str">
            <v>Victoria Pagan</v>
          </cell>
          <cell r="I935" t="str">
            <v/>
          </cell>
          <cell r="J935">
            <v>0</v>
          </cell>
          <cell r="K935">
            <v>0</v>
          </cell>
          <cell r="L935">
            <v>0</v>
          </cell>
          <cell r="M935">
            <v>7210</v>
          </cell>
          <cell r="N935">
            <v>7210</v>
          </cell>
          <cell r="P935">
            <v>0</v>
          </cell>
        </row>
        <row r="936">
          <cell r="H936" t="str">
            <v>Adam Butler</v>
          </cell>
          <cell r="I936" t="str">
            <v/>
          </cell>
          <cell r="J936">
            <v>0</v>
          </cell>
          <cell r="K936">
            <v>0</v>
          </cell>
          <cell r="L936">
            <v>0</v>
          </cell>
          <cell r="M936">
            <v>7210</v>
          </cell>
          <cell r="N936">
            <v>7210</v>
          </cell>
          <cell r="P936">
            <v>0</v>
          </cell>
        </row>
        <row r="937">
          <cell r="H937" t="str">
            <v>Ajay Mohan Goel</v>
          </cell>
          <cell r="I937" t="str">
            <v/>
          </cell>
          <cell r="J937">
            <v>0</v>
          </cell>
          <cell r="K937">
            <v>0</v>
          </cell>
          <cell r="L937">
            <v>0</v>
          </cell>
          <cell r="M937">
            <v>9637</v>
          </cell>
          <cell r="N937">
            <v>9637</v>
          </cell>
          <cell r="P937">
            <v>0</v>
          </cell>
        </row>
        <row r="938">
          <cell r="H938" t="str">
            <v>Herox Private Limited</v>
          </cell>
          <cell r="I938" t="str">
            <v/>
          </cell>
          <cell r="J938">
            <v>0</v>
          </cell>
          <cell r="K938">
            <v>0</v>
          </cell>
          <cell r="L938">
            <v>0</v>
          </cell>
          <cell r="M938">
            <v>472000</v>
          </cell>
          <cell r="N938">
            <v>472000</v>
          </cell>
          <cell r="P938">
            <v>0</v>
          </cell>
        </row>
        <row r="939">
          <cell r="H939" t="str">
            <v>Gavin Jack</v>
          </cell>
          <cell r="I939" t="str">
            <v/>
          </cell>
          <cell r="J939">
            <v>0</v>
          </cell>
          <cell r="K939">
            <v>0</v>
          </cell>
          <cell r="L939">
            <v>0</v>
          </cell>
          <cell r="M939">
            <v>6500</v>
          </cell>
          <cell r="N939">
            <v>6500</v>
          </cell>
          <cell r="P939">
            <v>0</v>
          </cell>
        </row>
        <row r="940">
          <cell r="H940" t="str">
            <v>Premilla D Cruz</v>
          </cell>
          <cell r="I940" t="str">
            <v/>
          </cell>
          <cell r="J940">
            <v>0</v>
          </cell>
          <cell r="K940">
            <v>0</v>
          </cell>
          <cell r="L940">
            <v>0</v>
          </cell>
          <cell r="M940">
            <v>6500</v>
          </cell>
          <cell r="N940">
            <v>6500</v>
          </cell>
          <cell r="P940">
            <v>0</v>
          </cell>
        </row>
        <row r="941">
          <cell r="H941" t="str">
            <v>Paulina Segarra</v>
          </cell>
          <cell r="I941" t="str">
            <v/>
          </cell>
          <cell r="J941">
            <v>0</v>
          </cell>
          <cell r="K941">
            <v>0</v>
          </cell>
          <cell r="L941">
            <v>0</v>
          </cell>
          <cell r="M941">
            <v>7210</v>
          </cell>
          <cell r="N941">
            <v>7210</v>
          </cell>
          <cell r="P941">
            <v>0</v>
          </cell>
        </row>
        <row r="942">
          <cell r="H942" t="str">
            <v>Vijayta Doshi</v>
          </cell>
          <cell r="I942" t="str">
            <v/>
          </cell>
          <cell r="J942">
            <v>0</v>
          </cell>
          <cell r="K942">
            <v>0</v>
          </cell>
          <cell r="L942">
            <v>0</v>
          </cell>
          <cell r="M942">
            <v>6500</v>
          </cell>
          <cell r="N942">
            <v>6500</v>
          </cell>
          <cell r="P942">
            <v>0</v>
          </cell>
        </row>
        <row r="943">
          <cell r="H943" t="str">
            <v>Devi Vijay</v>
          </cell>
          <cell r="I943" t="str">
            <v/>
          </cell>
          <cell r="J943">
            <v>0</v>
          </cell>
          <cell r="K943">
            <v>0</v>
          </cell>
          <cell r="L943">
            <v>0</v>
          </cell>
          <cell r="M943">
            <v>6500</v>
          </cell>
          <cell r="N943">
            <v>6500</v>
          </cell>
          <cell r="P943">
            <v>0</v>
          </cell>
        </row>
        <row r="944">
          <cell r="H944" t="str">
            <v>Purnendu Pandey-dr.</v>
          </cell>
          <cell r="I944" t="str">
            <v/>
          </cell>
          <cell r="J944">
            <v>0</v>
          </cell>
          <cell r="K944">
            <v>0</v>
          </cell>
          <cell r="L944">
            <v>0</v>
          </cell>
          <cell r="M944">
            <v>4453</v>
          </cell>
          <cell r="N944">
            <v>4453</v>
          </cell>
          <cell r="P944">
            <v>0</v>
          </cell>
        </row>
        <row r="945">
          <cell r="H945" t="str">
            <v>Digvijay Singh - Dr</v>
          </cell>
          <cell r="I945" t="str">
            <v/>
          </cell>
          <cell r="J945">
            <v>0</v>
          </cell>
          <cell r="K945">
            <v>0</v>
          </cell>
          <cell r="L945">
            <v>0</v>
          </cell>
          <cell r="M945">
            <v>1101</v>
          </cell>
          <cell r="N945">
            <v>1101</v>
          </cell>
          <cell r="P945">
            <v>0</v>
          </cell>
        </row>
        <row r="946">
          <cell r="H946" t="str">
            <v>Jaspal Singh Bhatia</v>
          </cell>
          <cell r="I946" t="str">
            <v/>
          </cell>
          <cell r="J946">
            <v>0</v>
          </cell>
          <cell r="K946">
            <v>0</v>
          </cell>
          <cell r="L946">
            <v>0</v>
          </cell>
          <cell r="M946">
            <v>123709</v>
          </cell>
          <cell r="N946">
            <v>123709</v>
          </cell>
          <cell r="P946">
            <v>0</v>
          </cell>
        </row>
        <row r="947">
          <cell r="H947" t="str">
            <v>Shree Shyam Enterprises</v>
          </cell>
          <cell r="I947" t="str">
            <v/>
          </cell>
          <cell r="J947">
            <v>0</v>
          </cell>
          <cell r="K947">
            <v>0</v>
          </cell>
          <cell r="L947">
            <v>0</v>
          </cell>
          <cell r="M947">
            <v>70870</v>
          </cell>
          <cell r="N947">
            <v>70870</v>
          </cell>
          <cell r="P947">
            <v>0</v>
          </cell>
        </row>
        <row r="948">
          <cell r="H948" t="str">
            <v>Food And Loundry Charges - Other (receivable)</v>
          </cell>
          <cell r="I948" t="str">
            <v/>
          </cell>
          <cell r="J948">
            <v>0</v>
          </cell>
          <cell r="K948">
            <v>0</v>
          </cell>
          <cell r="L948">
            <v>0</v>
          </cell>
          <cell r="M948">
            <v>10500</v>
          </cell>
          <cell r="N948">
            <v>10500</v>
          </cell>
          <cell r="O948" t="str">
            <v>Cr</v>
          </cell>
          <cell r="P948">
            <v>0</v>
          </cell>
        </row>
        <row r="949">
          <cell r="H949" t="str">
            <v>Sumit Bhandari-1700279c203</v>
          </cell>
          <cell r="I949" t="str">
            <v/>
          </cell>
          <cell r="J949">
            <v>0</v>
          </cell>
          <cell r="K949">
            <v>0</v>
          </cell>
          <cell r="L949">
            <v>0</v>
          </cell>
          <cell r="M949">
            <v>6000</v>
          </cell>
          <cell r="N949">
            <v>6000</v>
          </cell>
          <cell r="P949">
            <v>0</v>
          </cell>
        </row>
        <row r="950">
          <cell r="H950" t="str">
            <v>Paduchuri Venkata Sai Sampath-1700253c203</v>
          </cell>
          <cell r="I950" t="str">
            <v/>
          </cell>
          <cell r="J950">
            <v>0</v>
          </cell>
          <cell r="K950">
            <v>0</v>
          </cell>
          <cell r="L950">
            <v>0</v>
          </cell>
          <cell r="M950">
            <v>6000</v>
          </cell>
          <cell r="N950">
            <v>6000</v>
          </cell>
          <cell r="P950">
            <v>0</v>
          </cell>
        </row>
        <row r="951">
          <cell r="H951" t="str">
            <v>Hero Fincorp Ltd</v>
          </cell>
          <cell r="I951" t="str">
            <v/>
          </cell>
          <cell r="J951">
            <v>0</v>
          </cell>
          <cell r="K951">
            <v>0</v>
          </cell>
          <cell r="L951">
            <v>0</v>
          </cell>
          <cell r="M951">
            <v>4720000</v>
          </cell>
          <cell r="N951">
            <v>4720000</v>
          </cell>
          <cell r="P951">
            <v>0</v>
          </cell>
        </row>
        <row r="952">
          <cell r="H952" t="str">
            <v>Shveta Bansal-210a6010003</v>
          </cell>
          <cell r="I952" t="str">
            <v/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38180</v>
          </cell>
          <cell r="O952" t="str">
            <v>Cr</v>
          </cell>
          <cell r="P952">
            <v>-38180</v>
          </cell>
        </row>
        <row r="953">
          <cell r="H953" t="str">
            <v>Yashasvi Arya-210551</v>
          </cell>
          <cell r="I953" t="str">
            <v/>
          </cell>
          <cell r="J953">
            <v>0</v>
          </cell>
          <cell r="K953">
            <v>0</v>
          </cell>
          <cell r="L953">
            <v>0</v>
          </cell>
          <cell r="M953">
            <v>45161</v>
          </cell>
          <cell r="N953">
            <v>85161</v>
          </cell>
          <cell r="O953" t="str">
            <v>Cr</v>
          </cell>
          <cell r="P953">
            <v>-40000</v>
          </cell>
        </row>
        <row r="954">
          <cell r="H954" t="str">
            <v>Jyoti Raghuvansh Pandey-210c6010006</v>
          </cell>
          <cell r="I954" t="str">
            <v/>
          </cell>
          <cell r="J954">
            <v>0</v>
          </cell>
          <cell r="K954">
            <v>0</v>
          </cell>
          <cell r="L954">
            <v>0</v>
          </cell>
          <cell r="M954">
            <v>85161</v>
          </cell>
          <cell r="N954">
            <v>85161</v>
          </cell>
          <cell r="P954">
            <v>0</v>
          </cell>
        </row>
        <row r="955">
          <cell r="H955" t="str">
            <v>Ritika Jai Prakash Tripathi-210c6010007</v>
          </cell>
          <cell r="I955" t="str">
            <v/>
          </cell>
          <cell r="J955">
            <v>0</v>
          </cell>
          <cell r="K955">
            <v>0</v>
          </cell>
          <cell r="L955">
            <v>0</v>
          </cell>
          <cell r="M955">
            <v>90322</v>
          </cell>
          <cell r="N955">
            <v>90322</v>
          </cell>
          <cell r="P955">
            <v>0</v>
          </cell>
        </row>
        <row r="956">
          <cell r="H956" t="str">
            <v>Sumit Kumar-210c6010008</v>
          </cell>
          <cell r="I956" t="str">
            <v/>
          </cell>
          <cell r="J956">
            <v>0</v>
          </cell>
          <cell r="K956">
            <v>0</v>
          </cell>
          <cell r="L956">
            <v>0</v>
          </cell>
          <cell r="M956">
            <v>90322</v>
          </cell>
          <cell r="N956">
            <v>90322</v>
          </cell>
          <cell r="P956">
            <v>0</v>
          </cell>
        </row>
        <row r="957">
          <cell r="H957" t="str">
            <v>Anirudh Katyal-200a6010002</v>
          </cell>
          <cell r="I957" t="str">
            <v>Cr</v>
          </cell>
          <cell r="J957">
            <v>92732</v>
          </cell>
          <cell r="K957">
            <v>0</v>
          </cell>
          <cell r="L957">
            <v>92732</v>
          </cell>
          <cell r="M957">
            <v>92732</v>
          </cell>
          <cell r="N957">
            <v>0</v>
          </cell>
          <cell r="P957">
            <v>0</v>
          </cell>
        </row>
        <row r="958">
          <cell r="H958" t="str">
            <v>Monika Mokan-200420</v>
          </cell>
          <cell r="I958" t="str">
            <v>Cr</v>
          </cell>
          <cell r="J958">
            <v>40000</v>
          </cell>
          <cell r="K958">
            <v>0</v>
          </cell>
          <cell r="L958">
            <v>40000</v>
          </cell>
          <cell r="M958">
            <v>520000</v>
          </cell>
          <cell r="N958">
            <v>480000</v>
          </cell>
          <cell r="P958">
            <v>0</v>
          </cell>
        </row>
        <row r="959">
          <cell r="H959" t="str">
            <v>Anchal Rana-200c6010005</v>
          </cell>
          <cell r="I959" t="str">
            <v>Cr</v>
          </cell>
          <cell r="J959">
            <v>39505</v>
          </cell>
          <cell r="K959">
            <v>0</v>
          </cell>
          <cell r="L959">
            <v>39505</v>
          </cell>
          <cell r="M959">
            <v>520528</v>
          </cell>
          <cell r="N959">
            <v>481023</v>
          </cell>
          <cell r="P959">
            <v>0</v>
          </cell>
        </row>
        <row r="960">
          <cell r="H960" t="str">
            <v>Aliya Naheed Kazmi-200c6010007</v>
          </cell>
          <cell r="I960" t="str">
            <v>Cr</v>
          </cell>
          <cell r="J960">
            <v>31846</v>
          </cell>
          <cell r="K960">
            <v>0</v>
          </cell>
          <cell r="L960">
            <v>31846</v>
          </cell>
          <cell r="M960">
            <v>532605</v>
          </cell>
          <cell r="N960">
            <v>500759</v>
          </cell>
          <cell r="P960">
            <v>0</v>
          </cell>
        </row>
        <row r="961">
          <cell r="H961" t="str">
            <v>Saroj Kumar Patra-200c6010004</v>
          </cell>
          <cell r="I961" t="str">
            <v>Cr</v>
          </cell>
          <cell r="J961">
            <v>31890</v>
          </cell>
          <cell r="K961">
            <v>0</v>
          </cell>
          <cell r="L961">
            <v>31890</v>
          </cell>
          <cell r="M961">
            <v>512439</v>
          </cell>
          <cell r="N961">
            <v>480549</v>
          </cell>
          <cell r="P961">
            <v>0</v>
          </cell>
        </row>
        <row r="962">
          <cell r="H962" t="str">
            <v>Fahad Mohd Khan-200d6010001</v>
          </cell>
          <cell r="I962" t="str">
            <v>Cr</v>
          </cell>
          <cell r="J962">
            <v>75105</v>
          </cell>
          <cell r="K962">
            <v>0</v>
          </cell>
          <cell r="L962">
            <v>75105</v>
          </cell>
          <cell r="M962">
            <v>515886</v>
          </cell>
          <cell r="N962">
            <v>480781</v>
          </cell>
          <cell r="O962" t="str">
            <v>Cr</v>
          </cell>
          <cell r="P962">
            <v>-40000</v>
          </cell>
        </row>
        <row r="963">
          <cell r="H963" t="str">
            <v>Darshika Sanjay Khone-200c6010002</v>
          </cell>
          <cell r="I963" t="str">
            <v>Cr</v>
          </cell>
          <cell r="J963">
            <v>34907</v>
          </cell>
          <cell r="K963">
            <v>0</v>
          </cell>
          <cell r="L963">
            <v>34907</v>
          </cell>
          <cell r="M963">
            <v>531381</v>
          </cell>
          <cell r="N963">
            <v>496474</v>
          </cell>
          <cell r="P963">
            <v>0</v>
          </cell>
        </row>
        <row r="964">
          <cell r="H964" t="str">
            <v>Akash Saraswat-200c6010003</v>
          </cell>
          <cell r="I964" t="str">
            <v>Cr</v>
          </cell>
          <cell r="J964">
            <v>40000</v>
          </cell>
          <cell r="K964">
            <v>0</v>
          </cell>
          <cell r="L964">
            <v>40000</v>
          </cell>
          <cell r="M964">
            <v>520000</v>
          </cell>
          <cell r="N964">
            <v>480000</v>
          </cell>
          <cell r="P964">
            <v>0</v>
          </cell>
        </row>
        <row r="965">
          <cell r="H965" t="str">
            <v>Kiran Somisetti-200c6010001</v>
          </cell>
          <cell r="I965" t="str">
            <v>Cr</v>
          </cell>
          <cell r="J965">
            <v>38500</v>
          </cell>
          <cell r="K965">
            <v>0</v>
          </cell>
          <cell r="L965">
            <v>38500</v>
          </cell>
          <cell r="M965">
            <v>398500</v>
          </cell>
          <cell r="N965">
            <v>360000</v>
          </cell>
          <cell r="P965">
            <v>0</v>
          </cell>
        </row>
        <row r="966">
          <cell r="H966" t="str">
            <v>Rubal Rathi-phd 2019</v>
          </cell>
          <cell r="I966" t="str">
            <v>Cr</v>
          </cell>
          <cell r="J966">
            <v>85582</v>
          </cell>
          <cell r="K966">
            <v>0</v>
          </cell>
          <cell r="L966">
            <v>85582</v>
          </cell>
          <cell r="M966">
            <v>525582</v>
          </cell>
          <cell r="N966">
            <v>510000</v>
          </cell>
          <cell r="O966" t="str">
            <v>Cr</v>
          </cell>
          <cell r="P966">
            <v>-70000</v>
          </cell>
        </row>
        <row r="967">
          <cell r="H967" t="str">
            <v>Udayan Karnatak-19phd0028</v>
          </cell>
          <cell r="I967" t="str">
            <v>Cr</v>
          </cell>
          <cell r="J967">
            <v>76000</v>
          </cell>
          <cell r="K967">
            <v>0</v>
          </cell>
          <cell r="L967">
            <v>76000</v>
          </cell>
          <cell r="M967">
            <v>646000</v>
          </cell>
          <cell r="N967">
            <v>570000</v>
          </cell>
          <cell r="P967">
            <v>0</v>
          </cell>
        </row>
        <row r="968">
          <cell r="H968" t="str">
            <v>Jyoti Pruthi-1820213c602</v>
          </cell>
          <cell r="I968" t="str">
            <v/>
          </cell>
          <cell r="J968">
            <v>0</v>
          </cell>
          <cell r="K968">
            <v>0</v>
          </cell>
          <cell r="L968">
            <v>0</v>
          </cell>
          <cell r="M968">
            <v>190000</v>
          </cell>
          <cell r="N968">
            <v>190000</v>
          </cell>
          <cell r="P968">
            <v>0</v>
          </cell>
        </row>
        <row r="969">
          <cell r="H969" t="str">
            <v>Lalit Kumar Sharma-18phd003</v>
          </cell>
          <cell r="I969" t="str">
            <v>Cr</v>
          </cell>
          <cell r="J969">
            <v>40000</v>
          </cell>
          <cell r="K969">
            <v>0</v>
          </cell>
          <cell r="L969">
            <v>40000</v>
          </cell>
          <cell r="M969">
            <v>480000</v>
          </cell>
          <cell r="N969">
            <v>440000</v>
          </cell>
          <cell r="P969">
            <v>0</v>
          </cell>
        </row>
        <row r="970">
          <cell r="H970" t="str">
            <v>Vijay Prakash Sharma-19phd0004</v>
          </cell>
          <cell r="I970" t="str">
            <v>Cr</v>
          </cell>
          <cell r="J970">
            <v>40000</v>
          </cell>
          <cell r="K970">
            <v>0</v>
          </cell>
          <cell r="L970">
            <v>40000</v>
          </cell>
          <cell r="M970">
            <v>520000</v>
          </cell>
          <cell r="N970">
            <v>510000</v>
          </cell>
          <cell r="O970" t="str">
            <v>Cr</v>
          </cell>
          <cell r="P970">
            <v>-30000</v>
          </cell>
        </row>
        <row r="971">
          <cell r="H971" t="str">
            <v>Rachna Bhatia-19phd0035</v>
          </cell>
          <cell r="I971" t="str">
            <v>Cr</v>
          </cell>
          <cell r="J971">
            <v>30000</v>
          </cell>
          <cell r="K971">
            <v>0</v>
          </cell>
          <cell r="L971">
            <v>30000</v>
          </cell>
          <cell r="M971">
            <v>425000</v>
          </cell>
          <cell r="N971">
            <v>395000</v>
          </cell>
          <cell r="P971">
            <v>0</v>
          </cell>
        </row>
        <row r="972">
          <cell r="H972" t="str">
            <v>Padmini Bennuri-19phd0005</v>
          </cell>
          <cell r="I972" t="str">
            <v>Cr</v>
          </cell>
          <cell r="J972">
            <v>74400</v>
          </cell>
          <cell r="K972">
            <v>0</v>
          </cell>
          <cell r="L972">
            <v>74400</v>
          </cell>
          <cell r="M972">
            <v>74400</v>
          </cell>
          <cell r="N972">
            <v>0</v>
          </cell>
          <cell r="P972">
            <v>0</v>
          </cell>
        </row>
        <row r="973">
          <cell r="H973" t="str">
            <v>Pankaj Sahu-19phd0009</v>
          </cell>
          <cell r="I973" t="str">
            <v>Cr</v>
          </cell>
          <cell r="J973">
            <v>25500</v>
          </cell>
          <cell r="K973">
            <v>0</v>
          </cell>
          <cell r="L973">
            <v>25500</v>
          </cell>
          <cell r="M973">
            <v>593844</v>
          </cell>
          <cell r="N973">
            <v>618344</v>
          </cell>
          <cell r="O973" t="str">
            <v>Cr</v>
          </cell>
          <cell r="P973">
            <v>-50000</v>
          </cell>
        </row>
        <row r="974">
          <cell r="H974" t="str">
            <v>Digbijaya Mahapatra # Phd-som-17a60103</v>
          </cell>
          <cell r="I974" t="str">
            <v>Dr</v>
          </cell>
          <cell r="J974">
            <v>130000</v>
          </cell>
          <cell r="K974">
            <v>130000</v>
          </cell>
          <cell r="L974">
            <v>0</v>
          </cell>
          <cell r="M974">
            <v>0</v>
          </cell>
          <cell r="N974">
            <v>130000</v>
          </cell>
          <cell r="P974">
            <v>0</v>
          </cell>
        </row>
        <row r="975">
          <cell r="H975" t="str">
            <v>Deepali Singh-1720445c602</v>
          </cell>
          <cell r="I975" t="str">
            <v>Dr</v>
          </cell>
          <cell r="J975">
            <v>31250</v>
          </cell>
          <cell r="K975">
            <v>31250</v>
          </cell>
          <cell r="L975">
            <v>0</v>
          </cell>
          <cell r="M975">
            <v>0</v>
          </cell>
          <cell r="N975">
            <v>31250</v>
          </cell>
          <cell r="P975">
            <v>0</v>
          </cell>
        </row>
        <row r="976">
          <cell r="H976" t="str">
            <v>Debajyoti Ghosh-18phd001</v>
          </cell>
          <cell r="I976" t="str">
            <v>Cr</v>
          </cell>
          <cell r="J976">
            <v>35072</v>
          </cell>
          <cell r="K976">
            <v>0</v>
          </cell>
          <cell r="L976">
            <v>35072</v>
          </cell>
          <cell r="M976">
            <v>515732</v>
          </cell>
          <cell r="N976">
            <v>510660</v>
          </cell>
          <cell r="O976" t="str">
            <v>Cr</v>
          </cell>
          <cell r="P976">
            <v>-30000</v>
          </cell>
        </row>
        <row r="977">
          <cell r="H977" t="str">
            <v>Ankit Kargeti-18phd008</v>
          </cell>
          <cell r="I977" t="str">
            <v>Cr</v>
          </cell>
          <cell r="J977">
            <v>45083</v>
          </cell>
          <cell r="K977">
            <v>0</v>
          </cell>
          <cell r="L977">
            <v>45083</v>
          </cell>
          <cell r="M977">
            <v>661360</v>
          </cell>
          <cell r="N977">
            <v>616277</v>
          </cell>
          <cell r="P977">
            <v>0</v>
          </cell>
        </row>
        <row r="978">
          <cell r="H978" t="str">
            <v>Amit Kumar-1720448a602</v>
          </cell>
          <cell r="I978" t="str">
            <v>Dr</v>
          </cell>
          <cell r="J978">
            <v>5000</v>
          </cell>
          <cell r="K978">
            <v>5000</v>
          </cell>
          <cell r="L978">
            <v>0</v>
          </cell>
          <cell r="M978">
            <v>0</v>
          </cell>
          <cell r="N978">
            <v>5000</v>
          </cell>
          <cell r="P978">
            <v>0</v>
          </cell>
        </row>
        <row r="979">
          <cell r="H979" t="str">
            <v>Monika Yadav-1700082a201</v>
          </cell>
          <cell r="I979" t="str">
            <v/>
          </cell>
          <cell r="J979">
            <v>0</v>
          </cell>
          <cell r="K979">
            <v>0</v>
          </cell>
          <cell r="L979">
            <v>0</v>
          </cell>
          <cell r="M979">
            <v>4000</v>
          </cell>
          <cell r="N979">
            <v>4000</v>
          </cell>
          <cell r="P979">
            <v>0</v>
          </cell>
        </row>
        <row r="980">
          <cell r="H980" t="str">
            <v>Rahul Chauhan-1700264c203</v>
          </cell>
          <cell r="I980" t="str">
            <v/>
          </cell>
          <cell r="J980">
            <v>0</v>
          </cell>
          <cell r="K980">
            <v>0</v>
          </cell>
          <cell r="L980">
            <v>0</v>
          </cell>
          <cell r="M980">
            <v>6000</v>
          </cell>
          <cell r="N980">
            <v>6000</v>
          </cell>
          <cell r="P980">
            <v>0</v>
          </cell>
        </row>
        <row r="981">
          <cell r="H981" t="str">
            <v>Anuj Omer-1700195c203</v>
          </cell>
          <cell r="I981" t="str">
            <v/>
          </cell>
          <cell r="J981">
            <v>0</v>
          </cell>
          <cell r="K981">
            <v>0</v>
          </cell>
          <cell r="L981">
            <v>0</v>
          </cell>
          <cell r="M981">
            <v>6000</v>
          </cell>
          <cell r="N981">
            <v>6000</v>
          </cell>
          <cell r="P981">
            <v>0</v>
          </cell>
        </row>
        <row r="982">
          <cell r="H982" t="str">
            <v>Yash Sharma-1700290c203</v>
          </cell>
          <cell r="I982" t="str">
            <v/>
          </cell>
          <cell r="J982">
            <v>0</v>
          </cell>
          <cell r="K982">
            <v>0</v>
          </cell>
          <cell r="L982">
            <v>0</v>
          </cell>
          <cell r="M982">
            <v>6000</v>
          </cell>
          <cell r="N982">
            <v>6000</v>
          </cell>
          <cell r="P982">
            <v>0</v>
          </cell>
        </row>
        <row r="983">
          <cell r="H983" t="str">
            <v>Kakumanu Uday Kiran-1700389c205</v>
          </cell>
          <cell r="I983" t="str">
            <v/>
          </cell>
          <cell r="J983">
            <v>0</v>
          </cell>
          <cell r="K983">
            <v>0</v>
          </cell>
          <cell r="L983">
            <v>0</v>
          </cell>
          <cell r="M983">
            <v>6000</v>
          </cell>
          <cell r="N983">
            <v>6000</v>
          </cell>
          <cell r="P983">
            <v>0</v>
          </cell>
        </row>
        <row r="984">
          <cell r="H984" t="str">
            <v>Ratandeep-1700265c203</v>
          </cell>
          <cell r="I984" t="str">
            <v/>
          </cell>
          <cell r="J984">
            <v>0</v>
          </cell>
          <cell r="K984">
            <v>0</v>
          </cell>
          <cell r="L984">
            <v>0</v>
          </cell>
          <cell r="M984">
            <v>6000</v>
          </cell>
          <cell r="N984">
            <v>6000</v>
          </cell>
          <cell r="P984">
            <v>0</v>
          </cell>
        </row>
        <row r="985">
          <cell r="H985" t="str">
            <v>Baljeet Kumar Singh-1700109c201</v>
          </cell>
          <cell r="I985" t="str">
            <v/>
          </cell>
          <cell r="J985">
            <v>0</v>
          </cell>
          <cell r="K985">
            <v>0</v>
          </cell>
          <cell r="L985">
            <v>0</v>
          </cell>
          <cell r="M985">
            <v>21000</v>
          </cell>
          <cell r="N985">
            <v>21000</v>
          </cell>
          <cell r="P985">
            <v>0</v>
          </cell>
        </row>
        <row r="986">
          <cell r="H986" t="str">
            <v>Harsh Vardhan Tripathi-1700314c204</v>
          </cell>
          <cell r="I986" t="str">
            <v/>
          </cell>
          <cell r="J986">
            <v>0</v>
          </cell>
          <cell r="K986">
            <v>0</v>
          </cell>
          <cell r="L986">
            <v>0</v>
          </cell>
          <cell r="M986">
            <v>6000</v>
          </cell>
          <cell r="N986">
            <v>6000</v>
          </cell>
          <cell r="P986">
            <v>0</v>
          </cell>
        </row>
        <row r="987">
          <cell r="H987" t="str">
            <v>M.tanuja Reddy-1700145c202</v>
          </cell>
          <cell r="I987" t="str">
            <v/>
          </cell>
          <cell r="J987">
            <v>0</v>
          </cell>
          <cell r="K987">
            <v>0</v>
          </cell>
          <cell r="L987">
            <v>0</v>
          </cell>
          <cell r="M987">
            <v>6000</v>
          </cell>
          <cell r="N987">
            <v>6000</v>
          </cell>
          <cell r="P987">
            <v>0</v>
          </cell>
        </row>
        <row r="988">
          <cell r="H988" t="str">
            <v>Vineet Singhal-1700440c205</v>
          </cell>
          <cell r="I988" t="str">
            <v/>
          </cell>
          <cell r="J988">
            <v>0</v>
          </cell>
          <cell r="K988">
            <v>0</v>
          </cell>
          <cell r="L988">
            <v>0</v>
          </cell>
          <cell r="M988">
            <v>6000</v>
          </cell>
          <cell r="N988">
            <v>6000</v>
          </cell>
          <cell r="P988">
            <v>0</v>
          </cell>
        </row>
        <row r="989">
          <cell r="H989" t="str">
            <v>P Manoj Sai-1700252c203</v>
          </cell>
          <cell r="I989" t="str">
            <v/>
          </cell>
          <cell r="J989">
            <v>0</v>
          </cell>
          <cell r="K989">
            <v>0</v>
          </cell>
          <cell r="L989">
            <v>0</v>
          </cell>
          <cell r="M989">
            <v>6000</v>
          </cell>
          <cell r="N989">
            <v>6000</v>
          </cell>
          <cell r="P989">
            <v>0</v>
          </cell>
        </row>
        <row r="990">
          <cell r="H990" t="str">
            <v>M Vinay Reddy-1700400c205</v>
          </cell>
          <cell r="I990" t="str">
            <v/>
          </cell>
          <cell r="J990">
            <v>0</v>
          </cell>
          <cell r="K990">
            <v>0</v>
          </cell>
          <cell r="L990">
            <v>0</v>
          </cell>
          <cell r="M990">
            <v>6000</v>
          </cell>
          <cell r="N990">
            <v>6000</v>
          </cell>
          <cell r="P990">
            <v>0</v>
          </cell>
        </row>
        <row r="991">
          <cell r="H991" t="str">
            <v>Omkar Rath-1700113c201</v>
          </cell>
          <cell r="I991" t="str">
            <v/>
          </cell>
          <cell r="J991">
            <v>0</v>
          </cell>
          <cell r="K991">
            <v>0</v>
          </cell>
          <cell r="L991">
            <v>0</v>
          </cell>
          <cell r="M991">
            <v>6300</v>
          </cell>
          <cell r="N991">
            <v>6300</v>
          </cell>
          <cell r="P991">
            <v>0</v>
          </cell>
        </row>
        <row r="992">
          <cell r="H992" t="str">
            <v>Yeluri Sri Charan-1700182c202</v>
          </cell>
          <cell r="I992" t="str">
            <v/>
          </cell>
          <cell r="J992">
            <v>0</v>
          </cell>
          <cell r="K992">
            <v>0</v>
          </cell>
          <cell r="L992">
            <v>0</v>
          </cell>
          <cell r="M992">
            <v>6000</v>
          </cell>
          <cell r="N992">
            <v>6000</v>
          </cell>
          <cell r="P992">
            <v>0</v>
          </cell>
        </row>
        <row r="993">
          <cell r="H993" t="str">
            <v>Shishir Singhal-1700423c205</v>
          </cell>
          <cell r="I993" t="str">
            <v/>
          </cell>
          <cell r="J993">
            <v>0</v>
          </cell>
          <cell r="K993">
            <v>0</v>
          </cell>
          <cell r="L993">
            <v>0</v>
          </cell>
          <cell r="M993">
            <v>6000</v>
          </cell>
          <cell r="N993">
            <v>6000</v>
          </cell>
          <cell r="P993">
            <v>0</v>
          </cell>
        </row>
        <row r="994">
          <cell r="H994" t="str">
            <v>Jammuladinne Subhash Reddy-1700318c204</v>
          </cell>
          <cell r="I994" t="str">
            <v/>
          </cell>
          <cell r="J994">
            <v>0</v>
          </cell>
          <cell r="K994">
            <v>0</v>
          </cell>
          <cell r="L994">
            <v>0</v>
          </cell>
          <cell r="M994">
            <v>6000</v>
          </cell>
          <cell r="N994">
            <v>6000</v>
          </cell>
          <cell r="P994">
            <v>0</v>
          </cell>
        </row>
        <row r="995">
          <cell r="H995" t="str">
            <v>Kodavati Sai Munendra-1700393c205</v>
          </cell>
          <cell r="I995" t="str">
            <v/>
          </cell>
          <cell r="J995">
            <v>0</v>
          </cell>
          <cell r="K995">
            <v>0</v>
          </cell>
          <cell r="L995">
            <v>0</v>
          </cell>
          <cell r="M995">
            <v>6000</v>
          </cell>
          <cell r="N995">
            <v>6000</v>
          </cell>
          <cell r="P995">
            <v>0</v>
          </cell>
        </row>
        <row r="996">
          <cell r="H996" t="str">
            <v>Sambhav Raturi-1700418c205</v>
          </cell>
          <cell r="I996" t="str">
            <v/>
          </cell>
          <cell r="J996">
            <v>0</v>
          </cell>
          <cell r="K996">
            <v>0</v>
          </cell>
          <cell r="L996">
            <v>0</v>
          </cell>
          <cell r="M996">
            <v>6000</v>
          </cell>
          <cell r="N996">
            <v>6000</v>
          </cell>
          <cell r="P996">
            <v>0</v>
          </cell>
        </row>
        <row r="997">
          <cell r="H997" t="str">
            <v>Pulipati Srinivas Pranay-1700262c203</v>
          </cell>
          <cell r="I997" t="str">
            <v/>
          </cell>
          <cell r="J997">
            <v>0</v>
          </cell>
          <cell r="K997">
            <v>0</v>
          </cell>
          <cell r="L997">
            <v>0</v>
          </cell>
          <cell r="M997">
            <v>6000</v>
          </cell>
          <cell r="N997">
            <v>6000</v>
          </cell>
          <cell r="P997">
            <v>0</v>
          </cell>
        </row>
        <row r="998">
          <cell r="H998" t="str">
            <v>Ramasai Turupati-1700343c204</v>
          </cell>
          <cell r="I998" t="str">
            <v/>
          </cell>
          <cell r="J998">
            <v>0</v>
          </cell>
          <cell r="K998">
            <v>0</v>
          </cell>
          <cell r="L998">
            <v>0</v>
          </cell>
          <cell r="M998">
            <v>6000</v>
          </cell>
          <cell r="N998">
            <v>6000</v>
          </cell>
          <cell r="P998">
            <v>0</v>
          </cell>
        </row>
        <row r="999">
          <cell r="H999" t="str">
            <v>Madhavan Sriram-1700233c203</v>
          </cell>
          <cell r="I999" t="str">
            <v/>
          </cell>
          <cell r="J999">
            <v>0</v>
          </cell>
          <cell r="K999">
            <v>0</v>
          </cell>
          <cell r="L999">
            <v>0</v>
          </cell>
          <cell r="M999">
            <v>6000</v>
          </cell>
          <cell r="N999">
            <v>6000</v>
          </cell>
          <cell r="P999">
            <v>0</v>
          </cell>
        </row>
        <row r="1000">
          <cell r="H1000" t="str">
            <v>Koka Siva Prakash-1700223c203</v>
          </cell>
          <cell r="I1000" t="str">
            <v/>
          </cell>
          <cell r="J1000">
            <v>0</v>
          </cell>
          <cell r="K1000">
            <v>0</v>
          </cell>
          <cell r="L1000">
            <v>0</v>
          </cell>
          <cell r="M1000">
            <v>6000</v>
          </cell>
          <cell r="N1000">
            <v>6000</v>
          </cell>
          <cell r="P1000">
            <v>0</v>
          </cell>
        </row>
        <row r="1001">
          <cell r="H1001" t="str">
            <v>Sarthak Didwania-1700270c203</v>
          </cell>
          <cell r="I1001" t="str">
            <v/>
          </cell>
          <cell r="J1001">
            <v>0</v>
          </cell>
          <cell r="K1001">
            <v>0</v>
          </cell>
          <cell r="L1001">
            <v>0</v>
          </cell>
          <cell r="M1001">
            <v>6000</v>
          </cell>
          <cell r="N1001">
            <v>6000</v>
          </cell>
          <cell r="P1001">
            <v>0</v>
          </cell>
        </row>
        <row r="1002">
          <cell r="H1002" t="str">
            <v>Anushk Vijayvargiya-1700196c203</v>
          </cell>
          <cell r="I1002" t="str">
            <v>Cr</v>
          </cell>
          <cell r="J1002">
            <v>1500</v>
          </cell>
          <cell r="K1002">
            <v>0</v>
          </cell>
          <cell r="L1002">
            <v>1500</v>
          </cell>
          <cell r="M1002">
            <v>7500</v>
          </cell>
          <cell r="N1002">
            <v>6000</v>
          </cell>
          <cell r="P1002">
            <v>0</v>
          </cell>
        </row>
        <row r="1003">
          <cell r="H1003" t="str">
            <v>Aishwarya Dubey-1700117c202</v>
          </cell>
          <cell r="I1003" t="str">
            <v/>
          </cell>
          <cell r="J1003">
            <v>0</v>
          </cell>
          <cell r="K1003">
            <v>0</v>
          </cell>
          <cell r="L1003">
            <v>0</v>
          </cell>
          <cell r="M1003">
            <v>6000</v>
          </cell>
          <cell r="N1003">
            <v>6000</v>
          </cell>
          <cell r="P1003">
            <v>0</v>
          </cell>
        </row>
        <row r="1004">
          <cell r="H1004" t="str">
            <v>Kummara Sai Sumanth-1700226c203</v>
          </cell>
          <cell r="I1004" t="str">
            <v/>
          </cell>
          <cell r="J1004">
            <v>0</v>
          </cell>
          <cell r="K1004">
            <v>0</v>
          </cell>
          <cell r="L1004">
            <v>0</v>
          </cell>
          <cell r="M1004">
            <v>6000</v>
          </cell>
          <cell r="N1004">
            <v>6000</v>
          </cell>
          <cell r="P1004">
            <v>0</v>
          </cell>
        </row>
        <row r="1005">
          <cell r="H1005" t="str">
            <v>Tanay Saboo-1700433c205</v>
          </cell>
          <cell r="I1005" t="str">
            <v/>
          </cell>
          <cell r="J1005">
            <v>0</v>
          </cell>
          <cell r="K1005">
            <v>0</v>
          </cell>
          <cell r="L1005">
            <v>0</v>
          </cell>
          <cell r="M1005">
            <v>6000</v>
          </cell>
          <cell r="N1005">
            <v>6000</v>
          </cell>
          <cell r="P1005">
            <v>0</v>
          </cell>
        </row>
        <row r="1006">
          <cell r="H1006" t="str">
            <v>Manan Mukim-1700146c202</v>
          </cell>
          <cell r="I1006" t="str">
            <v/>
          </cell>
          <cell r="J1006">
            <v>0</v>
          </cell>
          <cell r="K1006">
            <v>0</v>
          </cell>
          <cell r="L1006">
            <v>0</v>
          </cell>
          <cell r="M1006">
            <v>6000</v>
          </cell>
          <cell r="N1006">
            <v>6000</v>
          </cell>
          <cell r="P1006">
            <v>0</v>
          </cell>
        </row>
        <row r="1007">
          <cell r="H1007" t="str">
            <v>Gomada Surya Vamsi Karthik-1700310c204</v>
          </cell>
          <cell r="I1007" t="str">
            <v/>
          </cell>
          <cell r="J1007">
            <v>0</v>
          </cell>
          <cell r="K1007">
            <v>0</v>
          </cell>
          <cell r="L1007">
            <v>0</v>
          </cell>
          <cell r="M1007">
            <v>6000</v>
          </cell>
          <cell r="N1007">
            <v>6000</v>
          </cell>
          <cell r="P1007">
            <v>0</v>
          </cell>
        </row>
        <row r="1008">
          <cell r="H1008" t="str">
            <v>Saipraveen-1700348c204</v>
          </cell>
          <cell r="I1008" t="str">
            <v/>
          </cell>
          <cell r="J1008">
            <v>0</v>
          </cell>
          <cell r="K1008">
            <v>0</v>
          </cell>
          <cell r="L1008">
            <v>0</v>
          </cell>
          <cell r="M1008">
            <v>6300</v>
          </cell>
          <cell r="N1008">
            <v>6300</v>
          </cell>
          <cell r="P1008">
            <v>0</v>
          </cell>
        </row>
        <row r="1009">
          <cell r="H1009" t="str">
            <v>Saksham Gupta-1700349c204</v>
          </cell>
          <cell r="I1009" t="str">
            <v/>
          </cell>
          <cell r="J1009">
            <v>0</v>
          </cell>
          <cell r="K1009">
            <v>0</v>
          </cell>
          <cell r="L1009">
            <v>0</v>
          </cell>
          <cell r="M1009">
            <v>6000</v>
          </cell>
          <cell r="N1009">
            <v>6000</v>
          </cell>
          <cell r="P1009">
            <v>0</v>
          </cell>
        </row>
        <row r="1010">
          <cell r="H1010" t="str">
            <v>Gudivada Anudeep-1700311c204</v>
          </cell>
          <cell r="I1010" t="str">
            <v/>
          </cell>
          <cell r="J1010">
            <v>0</v>
          </cell>
          <cell r="K1010">
            <v>0</v>
          </cell>
          <cell r="L1010">
            <v>0</v>
          </cell>
          <cell r="M1010">
            <v>6000</v>
          </cell>
          <cell r="N1010">
            <v>6000</v>
          </cell>
          <cell r="P1010">
            <v>0</v>
          </cell>
        </row>
        <row r="1011">
          <cell r="H1011" t="str">
            <v>Gunda Anil Reddy-1700212c203</v>
          </cell>
          <cell r="I1011" t="str">
            <v/>
          </cell>
          <cell r="J1011">
            <v>0</v>
          </cell>
          <cell r="K1011">
            <v>0</v>
          </cell>
          <cell r="L1011">
            <v>0</v>
          </cell>
          <cell r="M1011">
            <v>6000</v>
          </cell>
          <cell r="N1011">
            <v>6000</v>
          </cell>
          <cell r="P1011">
            <v>0</v>
          </cell>
        </row>
        <row r="1012">
          <cell r="H1012" t="str">
            <v>Tarun Naga Sai Perisetti-1700435c205</v>
          </cell>
          <cell r="I1012" t="str">
            <v/>
          </cell>
          <cell r="J1012">
            <v>0</v>
          </cell>
          <cell r="K1012">
            <v>0</v>
          </cell>
          <cell r="L1012">
            <v>0</v>
          </cell>
          <cell r="M1012">
            <v>6000</v>
          </cell>
          <cell r="N1012">
            <v>6000</v>
          </cell>
          <cell r="P1012">
            <v>0</v>
          </cell>
        </row>
        <row r="1013">
          <cell r="H1013" t="str">
            <v>Madiraju Vs Harshanandan-1700234c203</v>
          </cell>
          <cell r="I1013" t="str">
            <v/>
          </cell>
          <cell r="J1013">
            <v>0</v>
          </cell>
          <cell r="K1013">
            <v>0</v>
          </cell>
          <cell r="L1013">
            <v>0</v>
          </cell>
          <cell r="M1013">
            <v>4422</v>
          </cell>
          <cell r="N1013">
            <v>6000</v>
          </cell>
          <cell r="O1013" t="str">
            <v>Cr</v>
          </cell>
          <cell r="P1013">
            <v>-1578</v>
          </cell>
        </row>
        <row r="1014">
          <cell r="H1014" t="str">
            <v>Nishant Pandey-1700250c203</v>
          </cell>
          <cell r="I1014" t="str">
            <v/>
          </cell>
          <cell r="J1014">
            <v>0</v>
          </cell>
          <cell r="K1014">
            <v>0</v>
          </cell>
          <cell r="L1014">
            <v>0</v>
          </cell>
          <cell r="M1014">
            <v>36450</v>
          </cell>
          <cell r="N1014">
            <v>36450</v>
          </cell>
          <cell r="P1014">
            <v>0</v>
          </cell>
        </row>
        <row r="1015">
          <cell r="H1015" t="str">
            <v>Mohammad Faiyaz Khira-1700403c205</v>
          </cell>
          <cell r="I1015" t="str">
            <v/>
          </cell>
          <cell r="J1015">
            <v>0</v>
          </cell>
          <cell r="K1015">
            <v>0</v>
          </cell>
          <cell r="L1015">
            <v>0</v>
          </cell>
          <cell r="M1015">
            <v>6000</v>
          </cell>
          <cell r="N1015">
            <v>6000</v>
          </cell>
          <cell r="P1015">
            <v>0</v>
          </cell>
        </row>
        <row r="1016">
          <cell r="H1016" t="str">
            <v>Prateek Singhal-1700260c203</v>
          </cell>
          <cell r="I1016" t="str">
            <v/>
          </cell>
          <cell r="J1016">
            <v>0</v>
          </cell>
          <cell r="K1016">
            <v>0</v>
          </cell>
          <cell r="L1016">
            <v>0</v>
          </cell>
          <cell r="M1016">
            <v>6000</v>
          </cell>
          <cell r="N1016">
            <v>6000</v>
          </cell>
          <cell r="P1016">
            <v>0</v>
          </cell>
        </row>
        <row r="1017">
          <cell r="H1017" t="str">
            <v>Shubhankar-1700425c205</v>
          </cell>
          <cell r="I1017" t="str">
            <v/>
          </cell>
          <cell r="J1017">
            <v>0</v>
          </cell>
          <cell r="K1017">
            <v>0</v>
          </cell>
          <cell r="L1017">
            <v>0</v>
          </cell>
          <cell r="M1017">
            <v>6000</v>
          </cell>
          <cell r="N1017">
            <v>6000</v>
          </cell>
          <cell r="P1017">
            <v>0</v>
          </cell>
        </row>
        <row r="1018">
          <cell r="H1018" t="str">
            <v>Chaitanya Kumar Mulakala-1700202c203</v>
          </cell>
          <cell r="I1018" t="str">
            <v/>
          </cell>
          <cell r="J1018">
            <v>0</v>
          </cell>
          <cell r="K1018">
            <v>0</v>
          </cell>
          <cell r="L1018">
            <v>0</v>
          </cell>
          <cell r="M1018">
            <v>6000</v>
          </cell>
          <cell r="N1018">
            <v>6000</v>
          </cell>
          <cell r="P1018">
            <v>0</v>
          </cell>
        </row>
        <row r="1019">
          <cell r="H1019" t="str">
            <v>Sushrut Gokhale-1700361c204</v>
          </cell>
          <cell r="I1019" t="str">
            <v/>
          </cell>
          <cell r="J1019">
            <v>0</v>
          </cell>
          <cell r="K1019">
            <v>0</v>
          </cell>
          <cell r="L1019">
            <v>0</v>
          </cell>
          <cell r="M1019">
            <v>6000</v>
          </cell>
          <cell r="N1019">
            <v>6000</v>
          </cell>
          <cell r="P1019">
            <v>0</v>
          </cell>
        </row>
        <row r="1020">
          <cell r="H1020" t="str">
            <v>Putta Saikumar Reddy-1700412c205</v>
          </cell>
          <cell r="I1020" t="str">
            <v/>
          </cell>
          <cell r="J1020">
            <v>0</v>
          </cell>
          <cell r="K1020">
            <v>0</v>
          </cell>
          <cell r="L1020">
            <v>0</v>
          </cell>
          <cell r="M1020">
            <v>6000</v>
          </cell>
          <cell r="N1020">
            <v>6000</v>
          </cell>
          <cell r="P1020">
            <v>0</v>
          </cell>
        </row>
        <row r="1021">
          <cell r="H1021" t="str">
            <v>Kanuri Sai Sree-1700321c204</v>
          </cell>
          <cell r="I1021" t="str">
            <v/>
          </cell>
          <cell r="J1021">
            <v>0</v>
          </cell>
          <cell r="K1021">
            <v>0</v>
          </cell>
          <cell r="L1021">
            <v>0</v>
          </cell>
          <cell r="M1021">
            <v>6000</v>
          </cell>
          <cell r="N1021">
            <v>6000</v>
          </cell>
          <cell r="P1021">
            <v>0</v>
          </cell>
        </row>
        <row r="1022">
          <cell r="H1022" t="str">
            <v>D Surya Praneeth Reddy-1700305c204</v>
          </cell>
          <cell r="I1022" t="str">
            <v/>
          </cell>
          <cell r="J1022">
            <v>0</v>
          </cell>
          <cell r="K1022">
            <v>0</v>
          </cell>
          <cell r="L1022">
            <v>0</v>
          </cell>
          <cell r="M1022">
            <v>6000</v>
          </cell>
          <cell r="N1022">
            <v>6000</v>
          </cell>
          <cell r="P1022">
            <v>0</v>
          </cell>
        </row>
        <row r="1023">
          <cell r="H1023" t="str">
            <v>Aman Kumar Singh-1700189c203</v>
          </cell>
          <cell r="I1023" t="str">
            <v/>
          </cell>
          <cell r="J1023">
            <v>0</v>
          </cell>
          <cell r="K1023">
            <v>0</v>
          </cell>
          <cell r="L1023">
            <v>0</v>
          </cell>
          <cell r="M1023">
            <v>6000</v>
          </cell>
          <cell r="N1023">
            <v>6000</v>
          </cell>
          <cell r="P1023">
            <v>0</v>
          </cell>
        </row>
        <row r="1024">
          <cell r="H1024" t="str">
            <v>Deepika Bisht-1700204c203</v>
          </cell>
          <cell r="I1024" t="str">
            <v/>
          </cell>
          <cell r="J1024">
            <v>0</v>
          </cell>
          <cell r="K1024">
            <v>0</v>
          </cell>
          <cell r="L1024">
            <v>0</v>
          </cell>
          <cell r="M1024">
            <v>6000</v>
          </cell>
          <cell r="N1024">
            <v>6000</v>
          </cell>
          <cell r="P1024">
            <v>0</v>
          </cell>
        </row>
        <row r="1025">
          <cell r="H1025" t="str">
            <v>Aditya Singh-1700184c203</v>
          </cell>
          <cell r="I1025" t="str">
            <v/>
          </cell>
          <cell r="J1025">
            <v>0</v>
          </cell>
          <cell r="K1025">
            <v>0</v>
          </cell>
          <cell r="L1025">
            <v>0</v>
          </cell>
          <cell r="M1025">
            <v>6000</v>
          </cell>
          <cell r="N1025">
            <v>6000</v>
          </cell>
          <cell r="P1025">
            <v>0</v>
          </cell>
        </row>
        <row r="1026">
          <cell r="H1026" t="str">
            <v>Naman Wishraw-1700404c205</v>
          </cell>
          <cell r="I1026" t="str">
            <v/>
          </cell>
          <cell r="J1026">
            <v>0</v>
          </cell>
          <cell r="K1026">
            <v>0</v>
          </cell>
          <cell r="L1026">
            <v>0</v>
          </cell>
          <cell r="M1026">
            <v>6000</v>
          </cell>
          <cell r="N1026">
            <v>6000</v>
          </cell>
          <cell r="P1026">
            <v>0</v>
          </cell>
        </row>
        <row r="1027">
          <cell r="H1027" t="str">
            <v>Vellanki Bharath-1700438c205</v>
          </cell>
          <cell r="I1027" t="str">
            <v/>
          </cell>
          <cell r="J1027">
            <v>0</v>
          </cell>
          <cell r="K1027">
            <v>0</v>
          </cell>
          <cell r="L1027">
            <v>0</v>
          </cell>
          <cell r="M1027">
            <v>6000</v>
          </cell>
          <cell r="N1027">
            <v>6000</v>
          </cell>
          <cell r="P1027">
            <v>0</v>
          </cell>
        </row>
        <row r="1028">
          <cell r="H1028" t="str">
            <v>Raghav Kumar Mundra-1700413c205</v>
          </cell>
          <cell r="I1028" t="str">
            <v/>
          </cell>
          <cell r="J1028">
            <v>0</v>
          </cell>
          <cell r="K1028">
            <v>0</v>
          </cell>
          <cell r="L1028">
            <v>0</v>
          </cell>
          <cell r="M1028">
            <v>6000</v>
          </cell>
          <cell r="N1028">
            <v>6000</v>
          </cell>
          <cell r="P1028">
            <v>0</v>
          </cell>
        </row>
        <row r="1029">
          <cell r="H1029" t="str">
            <v>Pankaj-1700152c202</v>
          </cell>
          <cell r="I1029" t="str">
            <v/>
          </cell>
          <cell r="J1029">
            <v>0</v>
          </cell>
          <cell r="K1029">
            <v>0</v>
          </cell>
          <cell r="L1029">
            <v>0</v>
          </cell>
          <cell r="M1029">
            <v>6000</v>
          </cell>
          <cell r="N1029">
            <v>6000</v>
          </cell>
          <cell r="P1029">
            <v>0</v>
          </cell>
        </row>
        <row r="1030">
          <cell r="H1030" t="str">
            <v>Mallidi Jaya Deepthi-1700235c203</v>
          </cell>
          <cell r="I1030" t="str">
            <v/>
          </cell>
          <cell r="J1030">
            <v>0</v>
          </cell>
          <cell r="K1030">
            <v>0</v>
          </cell>
          <cell r="L1030">
            <v>0</v>
          </cell>
          <cell r="M1030">
            <v>6000</v>
          </cell>
          <cell r="N1030">
            <v>6000</v>
          </cell>
          <cell r="P1030">
            <v>0</v>
          </cell>
        </row>
        <row r="1031">
          <cell r="H1031" t="str">
            <v>Marrivada Bharat Chandra-1700238c203</v>
          </cell>
          <cell r="I1031" t="str">
            <v/>
          </cell>
          <cell r="J1031">
            <v>0</v>
          </cell>
          <cell r="K1031">
            <v>0</v>
          </cell>
          <cell r="L1031">
            <v>0</v>
          </cell>
          <cell r="M1031">
            <v>6000</v>
          </cell>
          <cell r="N1031">
            <v>6000</v>
          </cell>
          <cell r="P1031">
            <v>0</v>
          </cell>
        </row>
        <row r="1032">
          <cell r="H1032" t="str">
            <v>Aparna Saripella-1700297c204</v>
          </cell>
          <cell r="I1032" t="str">
            <v>Cr</v>
          </cell>
          <cell r="J1032">
            <v>650</v>
          </cell>
          <cell r="K1032">
            <v>0</v>
          </cell>
          <cell r="L1032">
            <v>650</v>
          </cell>
          <cell r="M1032">
            <v>6650</v>
          </cell>
          <cell r="N1032">
            <v>6000</v>
          </cell>
          <cell r="P1032">
            <v>0</v>
          </cell>
        </row>
        <row r="1033">
          <cell r="H1033" t="str">
            <v>Jahnavi Angati-1700317c204</v>
          </cell>
          <cell r="I1033" t="str">
            <v/>
          </cell>
          <cell r="J1033">
            <v>0</v>
          </cell>
          <cell r="K1033">
            <v>0</v>
          </cell>
          <cell r="L1033">
            <v>0</v>
          </cell>
          <cell r="M1033">
            <v>6000</v>
          </cell>
          <cell r="N1033">
            <v>6000</v>
          </cell>
          <cell r="P1033">
            <v>0</v>
          </cell>
        </row>
        <row r="1034">
          <cell r="H1034" t="str">
            <v>Aditya Kumar Dupakuntla-1700293c204</v>
          </cell>
          <cell r="I1034" t="str">
            <v/>
          </cell>
          <cell r="J1034">
            <v>0</v>
          </cell>
          <cell r="K1034">
            <v>0</v>
          </cell>
          <cell r="L1034">
            <v>0</v>
          </cell>
          <cell r="M1034">
            <v>6000</v>
          </cell>
          <cell r="N1034">
            <v>6000</v>
          </cell>
          <cell r="P1034">
            <v>0</v>
          </cell>
        </row>
        <row r="1035">
          <cell r="H1035" t="str">
            <v>Ogireddy Hima Satya Sagar Reddy-1700335c204</v>
          </cell>
          <cell r="I1035" t="str">
            <v/>
          </cell>
          <cell r="J1035">
            <v>0</v>
          </cell>
          <cell r="K1035">
            <v>0</v>
          </cell>
          <cell r="L1035">
            <v>0</v>
          </cell>
          <cell r="M1035">
            <v>6000</v>
          </cell>
          <cell r="N1035">
            <v>6000</v>
          </cell>
          <cell r="P1035">
            <v>0</v>
          </cell>
        </row>
        <row r="1036">
          <cell r="H1036" t="str">
            <v>Sri Vaishnava Santosh Samudrala-1700360c204</v>
          </cell>
          <cell r="I1036" t="str">
            <v/>
          </cell>
          <cell r="J1036">
            <v>0</v>
          </cell>
          <cell r="K1036">
            <v>0</v>
          </cell>
          <cell r="L1036">
            <v>0</v>
          </cell>
          <cell r="M1036">
            <v>6000</v>
          </cell>
          <cell r="N1036">
            <v>6000</v>
          </cell>
          <cell r="P1036">
            <v>0</v>
          </cell>
        </row>
        <row r="1037">
          <cell r="H1037" t="str">
            <v>Sourapu Pramodhh Mani-1700430c205</v>
          </cell>
          <cell r="I1037" t="str">
            <v/>
          </cell>
          <cell r="J1037">
            <v>0</v>
          </cell>
          <cell r="K1037">
            <v>0</v>
          </cell>
          <cell r="L1037">
            <v>0</v>
          </cell>
          <cell r="M1037">
            <v>6000</v>
          </cell>
          <cell r="N1037">
            <v>6000</v>
          </cell>
          <cell r="P1037">
            <v>0</v>
          </cell>
        </row>
        <row r="1038">
          <cell r="H1038" t="str">
            <v>Divyanshu Goyal-1700208c203</v>
          </cell>
          <cell r="I1038" t="str">
            <v/>
          </cell>
          <cell r="J1038">
            <v>0</v>
          </cell>
          <cell r="K1038">
            <v>0</v>
          </cell>
          <cell r="L1038">
            <v>0</v>
          </cell>
          <cell r="M1038">
            <v>6000</v>
          </cell>
          <cell r="N1038">
            <v>6000</v>
          </cell>
          <cell r="P1038">
            <v>0</v>
          </cell>
        </row>
        <row r="1039">
          <cell r="H1039" t="str">
            <v>Gunuru Mohan Kumar-1700312c204</v>
          </cell>
          <cell r="I1039" t="str">
            <v/>
          </cell>
          <cell r="J1039">
            <v>0</v>
          </cell>
          <cell r="K1039">
            <v>0</v>
          </cell>
          <cell r="L1039">
            <v>0</v>
          </cell>
          <cell r="M1039">
            <v>6000</v>
          </cell>
          <cell r="N1039">
            <v>6000</v>
          </cell>
          <cell r="P1039">
            <v>0</v>
          </cell>
        </row>
        <row r="1040">
          <cell r="H1040" t="str">
            <v>Nikita Arora-1700151c202</v>
          </cell>
          <cell r="I1040" t="str">
            <v/>
          </cell>
          <cell r="J1040">
            <v>0</v>
          </cell>
          <cell r="K1040">
            <v>0</v>
          </cell>
          <cell r="L1040">
            <v>0</v>
          </cell>
          <cell r="M1040">
            <v>6000</v>
          </cell>
          <cell r="N1040">
            <v>6000</v>
          </cell>
          <cell r="P1040">
            <v>0</v>
          </cell>
        </row>
        <row r="1041">
          <cell r="H1041" t="str">
            <v>P.dheeraj Kumar-1700407c205</v>
          </cell>
          <cell r="I1041" t="str">
            <v/>
          </cell>
          <cell r="J1041">
            <v>0</v>
          </cell>
          <cell r="K1041">
            <v>0</v>
          </cell>
          <cell r="L1041">
            <v>0</v>
          </cell>
          <cell r="M1041">
            <v>6000</v>
          </cell>
          <cell r="N1041">
            <v>6000</v>
          </cell>
          <cell r="P1041">
            <v>0</v>
          </cell>
        </row>
        <row r="1042">
          <cell r="H1042" t="str">
            <v>Yerrumsetty Bharath Chandra-1700292c203</v>
          </cell>
          <cell r="I1042" t="str">
            <v/>
          </cell>
          <cell r="J1042">
            <v>0</v>
          </cell>
          <cell r="K1042">
            <v>0</v>
          </cell>
          <cell r="L1042">
            <v>0</v>
          </cell>
          <cell r="M1042">
            <v>6000</v>
          </cell>
          <cell r="N1042">
            <v>6000</v>
          </cell>
          <cell r="P1042">
            <v>0</v>
          </cell>
        </row>
        <row r="1043">
          <cell r="H1043" t="str">
            <v>Shrey Dixit-1700273c203</v>
          </cell>
          <cell r="I1043" t="str">
            <v/>
          </cell>
          <cell r="J1043">
            <v>0</v>
          </cell>
          <cell r="K1043">
            <v>0</v>
          </cell>
          <cell r="L1043">
            <v>0</v>
          </cell>
          <cell r="M1043">
            <v>6000</v>
          </cell>
          <cell r="N1043">
            <v>6000</v>
          </cell>
          <cell r="P1043">
            <v>0</v>
          </cell>
        </row>
        <row r="1044">
          <cell r="H1044" t="str">
            <v>Alalla Venkata Swetha-1700369c205</v>
          </cell>
          <cell r="I1044" t="str">
            <v/>
          </cell>
          <cell r="J1044">
            <v>0</v>
          </cell>
          <cell r="K1044">
            <v>0</v>
          </cell>
          <cell r="L1044">
            <v>0</v>
          </cell>
          <cell r="M1044">
            <v>6000</v>
          </cell>
          <cell r="N1044">
            <v>6000</v>
          </cell>
          <cell r="P1044">
            <v>0</v>
          </cell>
        </row>
        <row r="1045">
          <cell r="H1045" t="str">
            <v>R Vishnuvardhan Reddy-1700263c203</v>
          </cell>
          <cell r="I1045" t="str">
            <v/>
          </cell>
          <cell r="J1045">
            <v>0</v>
          </cell>
          <cell r="K1045">
            <v>0</v>
          </cell>
          <cell r="L1045">
            <v>0</v>
          </cell>
          <cell r="M1045">
            <v>6000</v>
          </cell>
          <cell r="N1045">
            <v>6000</v>
          </cell>
          <cell r="P1045">
            <v>0</v>
          </cell>
        </row>
        <row r="1046">
          <cell r="H1046" t="str">
            <v>Lahari Kasarla-1700229c203</v>
          </cell>
          <cell r="I1046" t="str">
            <v/>
          </cell>
          <cell r="J1046">
            <v>0</v>
          </cell>
          <cell r="K1046">
            <v>0</v>
          </cell>
          <cell r="L1046">
            <v>0</v>
          </cell>
          <cell r="M1046">
            <v>6000</v>
          </cell>
          <cell r="N1046">
            <v>6000</v>
          </cell>
          <cell r="P1046">
            <v>0</v>
          </cell>
        </row>
        <row r="1047">
          <cell r="H1047" t="str">
            <v>Shreya Agrawal-1700170c202</v>
          </cell>
          <cell r="I1047" t="str">
            <v/>
          </cell>
          <cell r="J1047">
            <v>0</v>
          </cell>
          <cell r="K1047">
            <v>0</v>
          </cell>
          <cell r="L1047">
            <v>0</v>
          </cell>
          <cell r="M1047">
            <v>6000</v>
          </cell>
          <cell r="N1047">
            <v>6000</v>
          </cell>
          <cell r="P1047">
            <v>0</v>
          </cell>
        </row>
        <row r="1048">
          <cell r="H1048" t="str">
            <v>Sarvesh Khakholia-1700419c205</v>
          </cell>
          <cell r="I1048" t="str">
            <v/>
          </cell>
          <cell r="J1048">
            <v>0</v>
          </cell>
          <cell r="K1048">
            <v>0</v>
          </cell>
          <cell r="L1048">
            <v>0</v>
          </cell>
          <cell r="M1048">
            <v>6000</v>
          </cell>
          <cell r="N1048">
            <v>6000</v>
          </cell>
          <cell r="P1048">
            <v>0</v>
          </cell>
        </row>
        <row r="1049">
          <cell r="H1049" t="str">
            <v>Shaik Khalil-1700272c203</v>
          </cell>
          <cell r="I1049" t="str">
            <v/>
          </cell>
          <cell r="J1049">
            <v>0</v>
          </cell>
          <cell r="K1049">
            <v>0</v>
          </cell>
          <cell r="L1049">
            <v>0</v>
          </cell>
          <cell r="M1049">
            <v>6000</v>
          </cell>
          <cell r="N1049">
            <v>6000</v>
          </cell>
          <cell r="P1049">
            <v>0</v>
          </cell>
        </row>
        <row r="1050">
          <cell r="H1050" t="str">
            <v>Avunoori Rajesh-1700378c205</v>
          </cell>
          <cell r="I1050" t="str">
            <v/>
          </cell>
          <cell r="J1050">
            <v>0</v>
          </cell>
          <cell r="K1050">
            <v>0</v>
          </cell>
          <cell r="L1050">
            <v>0</v>
          </cell>
          <cell r="M1050">
            <v>6000</v>
          </cell>
          <cell r="N1050">
            <v>6000</v>
          </cell>
          <cell r="P1050">
            <v>0</v>
          </cell>
        </row>
        <row r="1051">
          <cell r="H1051" t="str">
            <v>Harsha Manda-1700213c203</v>
          </cell>
          <cell r="I1051" t="str">
            <v/>
          </cell>
          <cell r="J1051">
            <v>0</v>
          </cell>
          <cell r="K1051">
            <v>0</v>
          </cell>
          <cell r="L1051">
            <v>0</v>
          </cell>
          <cell r="M1051">
            <v>6000</v>
          </cell>
          <cell r="N1051">
            <v>6000</v>
          </cell>
          <cell r="P1051">
            <v>0</v>
          </cell>
        </row>
        <row r="1052">
          <cell r="H1052" t="str">
            <v>Gaurav Gupta-1700211c203</v>
          </cell>
          <cell r="I1052" t="str">
            <v/>
          </cell>
          <cell r="J1052">
            <v>0</v>
          </cell>
          <cell r="K1052">
            <v>0</v>
          </cell>
          <cell r="L1052">
            <v>0</v>
          </cell>
          <cell r="M1052">
            <v>6000</v>
          </cell>
          <cell r="N1052">
            <v>6000</v>
          </cell>
          <cell r="P1052">
            <v>0</v>
          </cell>
        </row>
        <row r="1053">
          <cell r="H1053" t="str">
            <v>Saiprasanth Paladugula-1700267c203</v>
          </cell>
          <cell r="I1053" t="str">
            <v/>
          </cell>
          <cell r="J1053">
            <v>0</v>
          </cell>
          <cell r="K1053">
            <v>0</v>
          </cell>
          <cell r="L1053">
            <v>0</v>
          </cell>
          <cell r="M1053">
            <v>6000</v>
          </cell>
          <cell r="N1053">
            <v>6000</v>
          </cell>
          <cell r="P1053">
            <v>0</v>
          </cell>
        </row>
        <row r="1054">
          <cell r="H1054" t="str">
            <v>Kunal Gupta-1700140c202</v>
          </cell>
          <cell r="I1054" t="str">
            <v/>
          </cell>
          <cell r="J1054">
            <v>0</v>
          </cell>
          <cell r="K1054">
            <v>0</v>
          </cell>
          <cell r="L1054">
            <v>0</v>
          </cell>
          <cell r="M1054">
            <v>6000</v>
          </cell>
          <cell r="N1054">
            <v>6000</v>
          </cell>
          <cell r="P1054">
            <v>0</v>
          </cell>
        </row>
        <row r="1055">
          <cell r="H1055" t="str">
            <v>Amol Bansal-1700192c203</v>
          </cell>
          <cell r="I1055" t="str">
            <v/>
          </cell>
          <cell r="J1055">
            <v>0</v>
          </cell>
          <cell r="K1055">
            <v>0</v>
          </cell>
          <cell r="L1055">
            <v>0</v>
          </cell>
          <cell r="M1055">
            <v>6000</v>
          </cell>
          <cell r="N1055">
            <v>6000</v>
          </cell>
          <cell r="P1055">
            <v>0</v>
          </cell>
        </row>
        <row r="1056">
          <cell r="H1056" t="str">
            <v>Karan Jay Jhaveri-1700390c205</v>
          </cell>
          <cell r="I1056" t="str">
            <v>Cr</v>
          </cell>
          <cell r="J1056">
            <v>2850</v>
          </cell>
          <cell r="K1056">
            <v>0</v>
          </cell>
          <cell r="L1056">
            <v>2850</v>
          </cell>
          <cell r="M1056">
            <v>8850</v>
          </cell>
          <cell r="N1056">
            <v>6000</v>
          </cell>
          <cell r="P1056">
            <v>0</v>
          </cell>
        </row>
        <row r="1057">
          <cell r="H1057" t="str">
            <v>Gangadasu Vinoothna-1700209c203</v>
          </cell>
          <cell r="I1057" t="str">
            <v/>
          </cell>
          <cell r="J1057">
            <v>0</v>
          </cell>
          <cell r="K1057">
            <v>0</v>
          </cell>
          <cell r="L1057">
            <v>0</v>
          </cell>
          <cell r="M1057">
            <v>6000</v>
          </cell>
          <cell r="N1057">
            <v>6000</v>
          </cell>
          <cell r="P1057">
            <v>0</v>
          </cell>
        </row>
        <row r="1058">
          <cell r="H1058" t="str">
            <v>Tanmay Sagar-1700174c202</v>
          </cell>
          <cell r="I1058" t="str">
            <v/>
          </cell>
          <cell r="J1058">
            <v>0</v>
          </cell>
          <cell r="K1058">
            <v>0</v>
          </cell>
          <cell r="L1058">
            <v>0</v>
          </cell>
          <cell r="M1058">
            <v>6000</v>
          </cell>
          <cell r="N1058">
            <v>6000</v>
          </cell>
          <cell r="P1058">
            <v>0</v>
          </cell>
        </row>
        <row r="1059">
          <cell r="H1059" t="str">
            <v>Ashish Chawla-1700198c203</v>
          </cell>
          <cell r="I1059" t="str">
            <v/>
          </cell>
          <cell r="J1059">
            <v>0</v>
          </cell>
          <cell r="K1059">
            <v>0</v>
          </cell>
          <cell r="L1059">
            <v>0</v>
          </cell>
          <cell r="M1059">
            <v>6000</v>
          </cell>
          <cell r="N1059">
            <v>6000</v>
          </cell>
          <cell r="P1059">
            <v>0</v>
          </cell>
        </row>
        <row r="1060">
          <cell r="H1060" t="str">
            <v>Pothala Dileep Kumar-1700411c205</v>
          </cell>
          <cell r="I1060" t="str">
            <v/>
          </cell>
          <cell r="J1060">
            <v>0</v>
          </cell>
          <cell r="K1060">
            <v>0</v>
          </cell>
          <cell r="L1060">
            <v>0</v>
          </cell>
          <cell r="M1060">
            <v>6300</v>
          </cell>
          <cell r="N1060">
            <v>6300</v>
          </cell>
          <cell r="P1060">
            <v>0</v>
          </cell>
        </row>
        <row r="1061">
          <cell r="H1061" t="str">
            <v>Harish Sharma-1700128c202</v>
          </cell>
          <cell r="I1061" t="str">
            <v/>
          </cell>
          <cell r="J1061">
            <v>0</v>
          </cell>
          <cell r="K1061">
            <v>0</v>
          </cell>
          <cell r="L1061">
            <v>0</v>
          </cell>
          <cell r="M1061">
            <v>6000</v>
          </cell>
          <cell r="N1061">
            <v>6000</v>
          </cell>
          <cell r="P1061">
            <v>0</v>
          </cell>
        </row>
        <row r="1062">
          <cell r="H1062" t="str">
            <v>Praduman Kumar-1700259c203</v>
          </cell>
          <cell r="I1062" t="str">
            <v/>
          </cell>
          <cell r="J1062">
            <v>0</v>
          </cell>
          <cell r="K1062">
            <v>0</v>
          </cell>
          <cell r="L1062">
            <v>0</v>
          </cell>
          <cell r="M1062">
            <v>6250</v>
          </cell>
          <cell r="N1062">
            <v>6250</v>
          </cell>
          <cell r="P1062">
            <v>0</v>
          </cell>
        </row>
        <row r="1063">
          <cell r="H1063" t="str">
            <v>Shikhar Sharma-1700168c202</v>
          </cell>
          <cell r="I1063" t="str">
            <v/>
          </cell>
          <cell r="J1063">
            <v>0</v>
          </cell>
          <cell r="K1063">
            <v>0</v>
          </cell>
          <cell r="L1063">
            <v>0</v>
          </cell>
          <cell r="M1063">
            <v>6000</v>
          </cell>
          <cell r="N1063">
            <v>6000</v>
          </cell>
          <cell r="P1063">
            <v>0</v>
          </cell>
        </row>
        <row r="1064">
          <cell r="H1064" t="str">
            <v>Snehal Singh-1700276c203</v>
          </cell>
          <cell r="I1064" t="str">
            <v/>
          </cell>
          <cell r="J1064">
            <v>0</v>
          </cell>
          <cell r="K1064">
            <v>0</v>
          </cell>
          <cell r="L1064">
            <v>0</v>
          </cell>
          <cell r="M1064">
            <v>6000</v>
          </cell>
          <cell r="N1064">
            <v>6000</v>
          </cell>
          <cell r="P1064">
            <v>0</v>
          </cell>
        </row>
        <row r="1065">
          <cell r="H1065" t="str">
            <v>Vibhav Airan-1700286c203</v>
          </cell>
          <cell r="I1065" t="str">
            <v/>
          </cell>
          <cell r="J1065">
            <v>0</v>
          </cell>
          <cell r="K1065">
            <v>0</v>
          </cell>
          <cell r="L1065">
            <v>0</v>
          </cell>
          <cell r="M1065">
            <v>6000</v>
          </cell>
          <cell r="N1065">
            <v>6000</v>
          </cell>
          <cell r="P1065">
            <v>0</v>
          </cell>
        </row>
        <row r="1066">
          <cell r="H1066" t="str">
            <v>Ayush Singh Chauhan-1700199c203</v>
          </cell>
          <cell r="I1066" t="str">
            <v/>
          </cell>
          <cell r="J1066">
            <v>0</v>
          </cell>
          <cell r="K1066">
            <v>0</v>
          </cell>
          <cell r="L1066">
            <v>0</v>
          </cell>
          <cell r="M1066">
            <v>6000</v>
          </cell>
          <cell r="N1066">
            <v>6000</v>
          </cell>
          <cell r="P1066">
            <v>0</v>
          </cell>
        </row>
        <row r="1067">
          <cell r="H1067" t="str">
            <v>Siddhant Jain-1700275c203</v>
          </cell>
          <cell r="I1067" t="str">
            <v/>
          </cell>
          <cell r="J1067">
            <v>0</v>
          </cell>
          <cell r="K1067">
            <v>0</v>
          </cell>
          <cell r="L1067">
            <v>0</v>
          </cell>
          <cell r="M1067">
            <v>6000</v>
          </cell>
          <cell r="N1067">
            <v>6000</v>
          </cell>
          <cell r="P1067">
            <v>0</v>
          </cell>
        </row>
        <row r="1068">
          <cell r="H1068" t="str">
            <v>Amit Bhandari-1700191c203</v>
          </cell>
          <cell r="I1068" t="str">
            <v/>
          </cell>
          <cell r="J1068">
            <v>0</v>
          </cell>
          <cell r="K1068">
            <v>0</v>
          </cell>
          <cell r="L1068">
            <v>0</v>
          </cell>
          <cell r="M1068">
            <v>6000</v>
          </cell>
          <cell r="N1068">
            <v>6000</v>
          </cell>
          <cell r="P1068">
            <v>0</v>
          </cell>
        </row>
        <row r="1069">
          <cell r="H1069" t="str">
            <v>Jayishnu-1700217c203</v>
          </cell>
          <cell r="I1069" t="str">
            <v/>
          </cell>
          <cell r="J1069">
            <v>0</v>
          </cell>
          <cell r="K1069">
            <v>0</v>
          </cell>
          <cell r="L1069">
            <v>0</v>
          </cell>
          <cell r="M1069">
            <v>6000</v>
          </cell>
          <cell r="N1069">
            <v>6000</v>
          </cell>
          <cell r="P1069">
            <v>0</v>
          </cell>
        </row>
        <row r="1070">
          <cell r="H1070" t="str">
            <v>Naveen Joon-1700245c203</v>
          </cell>
          <cell r="I1070" t="str">
            <v/>
          </cell>
          <cell r="J1070">
            <v>0</v>
          </cell>
          <cell r="K1070">
            <v>0</v>
          </cell>
          <cell r="L1070">
            <v>0</v>
          </cell>
          <cell r="M1070">
            <v>6000</v>
          </cell>
          <cell r="N1070">
            <v>6000</v>
          </cell>
          <cell r="P1070">
            <v>0</v>
          </cell>
        </row>
        <row r="1071">
          <cell r="H1071" t="str">
            <v>Javvaji Akhil Chowdary-1700216c203</v>
          </cell>
          <cell r="I1071" t="str">
            <v/>
          </cell>
          <cell r="J1071">
            <v>0</v>
          </cell>
          <cell r="K1071">
            <v>0</v>
          </cell>
          <cell r="L1071">
            <v>0</v>
          </cell>
          <cell r="M1071">
            <v>6000</v>
          </cell>
          <cell r="N1071">
            <v>6000</v>
          </cell>
          <cell r="P1071">
            <v>0</v>
          </cell>
        </row>
        <row r="1072">
          <cell r="H1072" t="str">
            <v>Ashish-1700197c203</v>
          </cell>
          <cell r="I1072" t="str">
            <v/>
          </cell>
          <cell r="J1072">
            <v>0</v>
          </cell>
          <cell r="K1072">
            <v>0</v>
          </cell>
          <cell r="L1072">
            <v>0</v>
          </cell>
          <cell r="M1072">
            <v>6000</v>
          </cell>
          <cell r="N1072">
            <v>6000</v>
          </cell>
          <cell r="P1072">
            <v>0</v>
          </cell>
        </row>
        <row r="1073">
          <cell r="H1073" t="str">
            <v>Kore Kiran-1700112c201</v>
          </cell>
          <cell r="I1073" t="str">
            <v/>
          </cell>
          <cell r="J1073">
            <v>0</v>
          </cell>
          <cell r="K1073">
            <v>0</v>
          </cell>
          <cell r="L1073">
            <v>0</v>
          </cell>
          <cell r="M1073">
            <v>6000</v>
          </cell>
          <cell r="N1073">
            <v>6000</v>
          </cell>
          <cell r="P1073">
            <v>0</v>
          </cell>
        </row>
        <row r="1074">
          <cell r="H1074" t="str">
            <v>Lakshya Agarwal-1700141c202</v>
          </cell>
          <cell r="I1074" t="str">
            <v/>
          </cell>
          <cell r="J1074">
            <v>0</v>
          </cell>
          <cell r="K1074">
            <v>0</v>
          </cell>
          <cell r="L1074">
            <v>0</v>
          </cell>
          <cell r="M1074">
            <v>6000</v>
          </cell>
          <cell r="N1074">
            <v>6000</v>
          </cell>
          <cell r="P1074">
            <v>0</v>
          </cell>
        </row>
        <row r="1075">
          <cell r="H1075" t="str">
            <v>Sharan Srinivasan-1700420c205</v>
          </cell>
          <cell r="I1075" t="str">
            <v/>
          </cell>
          <cell r="J1075">
            <v>0</v>
          </cell>
          <cell r="K1075">
            <v>0</v>
          </cell>
          <cell r="L1075">
            <v>0</v>
          </cell>
          <cell r="M1075">
            <v>6000</v>
          </cell>
          <cell r="N1075">
            <v>6000</v>
          </cell>
          <cell r="P1075">
            <v>0</v>
          </cell>
        </row>
        <row r="1076">
          <cell r="H1076" t="str">
            <v>Rohit Sharma-1700163c202</v>
          </cell>
          <cell r="I1076" t="str">
            <v/>
          </cell>
          <cell r="J1076">
            <v>0</v>
          </cell>
          <cell r="K1076">
            <v>0</v>
          </cell>
          <cell r="L1076">
            <v>0</v>
          </cell>
          <cell r="M1076">
            <v>6000</v>
          </cell>
          <cell r="N1076">
            <v>6000</v>
          </cell>
          <cell r="P1076">
            <v>0</v>
          </cell>
        </row>
        <row r="1077">
          <cell r="H1077" t="str">
            <v>Korlepara Pujith Sai Kumar-1700225c203</v>
          </cell>
          <cell r="I1077" t="str">
            <v/>
          </cell>
          <cell r="J1077">
            <v>0</v>
          </cell>
          <cell r="K1077">
            <v>0</v>
          </cell>
          <cell r="L1077">
            <v>0</v>
          </cell>
          <cell r="M1077">
            <v>6000</v>
          </cell>
          <cell r="N1077">
            <v>6000</v>
          </cell>
          <cell r="P1077">
            <v>0</v>
          </cell>
        </row>
        <row r="1078">
          <cell r="H1078" t="str">
            <v>Jonnavithula Chandan-1700319c204</v>
          </cell>
          <cell r="I1078" t="str">
            <v/>
          </cell>
          <cell r="J1078">
            <v>0</v>
          </cell>
          <cell r="K1078">
            <v>0</v>
          </cell>
          <cell r="L1078">
            <v>0</v>
          </cell>
          <cell r="M1078">
            <v>6000</v>
          </cell>
          <cell r="N1078">
            <v>6000</v>
          </cell>
          <cell r="P1078">
            <v>0</v>
          </cell>
        </row>
        <row r="1079">
          <cell r="H1079" t="str">
            <v>Charishma Pydi-1700203c203</v>
          </cell>
          <cell r="I1079" t="str">
            <v/>
          </cell>
          <cell r="J1079">
            <v>0</v>
          </cell>
          <cell r="K1079">
            <v>0</v>
          </cell>
          <cell r="L1079">
            <v>0</v>
          </cell>
          <cell r="M1079">
            <v>6000</v>
          </cell>
          <cell r="N1079">
            <v>6000</v>
          </cell>
          <cell r="P1079">
            <v>0</v>
          </cell>
        </row>
        <row r="1080">
          <cell r="H1080" t="str">
            <v>Niranjan Naidu Vechalapu-1700333c204</v>
          </cell>
          <cell r="I1080" t="str">
            <v/>
          </cell>
          <cell r="J1080">
            <v>0</v>
          </cell>
          <cell r="K1080">
            <v>0</v>
          </cell>
          <cell r="L1080">
            <v>0</v>
          </cell>
          <cell r="M1080">
            <v>6000</v>
          </cell>
          <cell r="N1080">
            <v>6000</v>
          </cell>
          <cell r="P1080">
            <v>0</v>
          </cell>
        </row>
        <row r="1081">
          <cell r="H1081" t="str">
            <v>Nimasa Konsam-1700249c203</v>
          </cell>
          <cell r="I1081" t="str">
            <v/>
          </cell>
          <cell r="J1081">
            <v>0</v>
          </cell>
          <cell r="K1081">
            <v>0</v>
          </cell>
          <cell r="L1081">
            <v>0</v>
          </cell>
          <cell r="M1081">
            <v>6000</v>
          </cell>
          <cell r="N1081">
            <v>6000</v>
          </cell>
          <cell r="P1081">
            <v>0</v>
          </cell>
        </row>
        <row r="1082">
          <cell r="H1082" t="str">
            <v>Harsith Kumar Nimmagada-1700316c204</v>
          </cell>
          <cell r="I1082" t="str">
            <v/>
          </cell>
          <cell r="J1082">
            <v>0</v>
          </cell>
          <cell r="K1082">
            <v>0</v>
          </cell>
          <cell r="L1082">
            <v>0</v>
          </cell>
          <cell r="M1082">
            <v>6000</v>
          </cell>
          <cell r="N1082">
            <v>6000</v>
          </cell>
          <cell r="P1082">
            <v>0</v>
          </cell>
        </row>
        <row r="1083">
          <cell r="H1083" t="str">
            <v>Navdeep Kaur-1700150c202</v>
          </cell>
          <cell r="I1083" t="str">
            <v/>
          </cell>
          <cell r="J1083">
            <v>0</v>
          </cell>
          <cell r="K1083">
            <v>0</v>
          </cell>
          <cell r="L1083">
            <v>0</v>
          </cell>
          <cell r="M1083">
            <v>6000</v>
          </cell>
          <cell r="N1083">
            <v>6000</v>
          </cell>
          <cell r="P1083">
            <v>0</v>
          </cell>
        </row>
        <row r="1084">
          <cell r="H1084" t="str">
            <v>Ande C K V Nagendra Kumar-1700374c205</v>
          </cell>
          <cell r="I1084" t="str">
            <v/>
          </cell>
          <cell r="J1084">
            <v>0</v>
          </cell>
          <cell r="K1084">
            <v>0</v>
          </cell>
          <cell r="L1084">
            <v>0</v>
          </cell>
          <cell r="M1084">
            <v>6000</v>
          </cell>
          <cell r="N1084">
            <v>6000</v>
          </cell>
          <cell r="P1084">
            <v>0</v>
          </cell>
        </row>
        <row r="1085">
          <cell r="H1085" t="str">
            <v>Piyush-1700257c203</v>
          </cell>
          <cell r="I1085" t="str">
            <v/>
          </cell>
          <cell r="J1085">
            <v>0</v>
          </cell>
          <cell r="K1085">
            <v>0</v>
          </cell>
          <cell r="L1085">
            <v>0</v>
          </cell>
          <cell r="M1085">
            <v>6000</v>
          </cell>
          <cell r="N1085">
            <v>6000</v>
          </cell>
          <cell r="P1085">
            <v>0</v>
          </cell>
        </row>
        <row r="1086">
          <cell r="H1086" t="str">
            <v>Divy Bansal-1700124c202</v>
          </cell>
          <cell r="I1086" t="str">
            <v/>
          </cell>
          <cell r="J1086">
            <v>0</v>
          </cell>
          <cell r="K1086">
            <v>0</v>
          </cell>
          <cell r="L1086">
            <v>0</v>
          </cell>
          <cell r="M1086">
            <v>6000</v>
          </cell>
          <cell r="N1086">
            <v>6000</v>
          </cell>
          <cell r="P1086">
            <v>0</v>
          </cell>
        </row>
        <row r="1087">
          <cell r="H1087" t="str">
            <v>Prabhnoor Kaur Sihra-1700155c202</v>
          </cell>
          <cell r="I1087" t="str">
            <v/>
          </cell>
          <cell r="J1087">
            <v>0</v>
          </cell>
          <cell r="K1087">
            <v>0</v>
          </cell>
          <cell r="L1087">
            <v>0</v>
          </cell>
          <cell r="M1087">
            <v>6000</v>
          </cell>
          <cell r="N1087">
            <v>6000</v>
          </cell>
          <cell r="P1087">
            <v>0</v>
          </cell>
        </row>
        <row r="1088">
          <cell r="H1088" t="str">
            <v>Kankipati Sai Rahul Dhanvi-1700134c202</v>
          </cell>
          <cell r="I1088" t="str">
            <v/>
          </cell>
          <cell r="J1088">
            <v>0</v>
          </cell>
          <cell r="K1088">
            <v>0</v>
          </cell>
          <cell r="L1088">
            <v>0</v>
          </cell>
          <cell r="M1088">
            <v>6000</v>
          </cell>
          <cell r="N1088">
            <v>6000</v>
          </cell>
          <cell r="P1088">
            <v>0</v>
          </cell>
        </row>
        <row r="1089">
          <cell r="H1089" t="str">
            <v>Rahul Gupta-1700161c202</v>
          </cell>
          <cell r="I1089" t="str">
            <v/>
          </cell>
          <cell r="J1089">
            <v>0</v>
          </cell>
          <cell r="K1089">
            <v>0</v>
          </cell>
          <cell r="L1089">
            <v>0</v>
          </cell>
          <cell r="M1089">
            <v>6000</v>
          </cell>
          <cell r="N1089">
            <v>6000</v>
          </cell>
          <cell r="P1089">
            <v>0</v>
          </cell>
        </row>
        <row r="1090">
          <cell r="H1090" t="str">
            <v>Bhavya Gupta-1700121c202</v>
          </cell>
          <cell r="I1090" t="str">
            <v/>
          </cell>
          <cell r="J1090">
            <v>0</v>
          </cell>
          <cell r="K1090">
            <v>0</v>
          </cell>
          <cell r="L1090">
            <v>0</v>
          </cell>
          <cell r="M1090">
            <v>6000</v>
          </cell>
          <cell r="N1090">
            <v>6000</v>
          </cell>
          <cell r="P1090">
            <v>0</v>
          </cell>
        </row>
        <row r="1091">
          <cell r="H1091" t="str">
            <v>Nilesh Bharadwaj Kopparty-1700248c203</v>
          </cell>
          <cell r="I1091" t="str">
            <v/>
          </cell>
          <cell r="J1091">
            <v>0</v>
          </cell>
          <cell r="K1091">
            <v>0</v>
          </cell>
          <cell r="L1091">
            <v>0</v>
          </cell>
          <cell r="M1091">
            <v>6000</v>
          </cell>
          <cell r="N1091">
            <v>6000</v>
          </cell>
          <cell r="P1091">
            <v>0</v>
          </cell>
        </row>
        <row r="1092">
          <cell r="H1092" t="str">
            <v>Gatta Venkat Loukik-1700126c202</v>
          </cell>
          <cell r="I1092" t="str">
            <v/>
          </cell>
          <cell r="J1092">
            <v>0</v>
          </cell>
          <cell r="K1092">
            <v>0</v>
          </cell>
          <cell r="L1092">
            <v>0</v>
          </cell>
          <cell r="M1092">
            <v>6000</v>
          </cell>
          <cell r="N1092">
            <v>6000</v>
          </cell>
          <cell r="P1092">
            <v>0</v>
          </cell>
        </row>
        <row r="1093">
          <cell r="H1093" t="str">
            <v>Vasanthawada Sri Ramana Saketh-1700115c201</v>
          </cell>
          <cell r="I1093" t="str">
            <v/>
          </cell>
          <cell r="J1093">
            <v>0</v>
          </cell>
          <cell r="K1093">
            <v>0</v>
          </cell>
          <cell r="L1093">
            <v>0</v>
          </cell>
          <cell r="M1093">
            <v>6300</v>
          </cell>
          <cell r="N1093">
            <v>6300</v>
          </cell>
          <cell r="P1093">
            <v>0</v>
          </cell>
        </row>
        <row r="1094">
          <cell r="H1094" t="str">
            <v>Jagata Guru Kiran-1700214c203</v>
          </cell>
          <cell r="I1094" t="str">
            <v/>
          </cell>
          <cell r="J1094">
            <v>0</v>
          </cell>
          <cell r="K1094">
            <v>0</v>
          </cell>
          <cell r="L1094">
            <v>0</v>
          </cell>
          <cell r="M1094">
            <v>6000</v>
          </cell>
          <cell r="N1094">
            <v>6000</v>
          </cell>
          <cell r="P1094">
            <v>0</v>
          </cell>
        </row>
        <row r="1095">
          <cell r="H1095" t="str">
            <v>Sawan-1700355c202</v>
          </cell>
          <cell r="I1095" t="str">
            <v/>
          </cell>
          <cell r="J1095">
            <v>0</v>
          </cell>
          <cell r="K1095">
            <v>0</v>
          </cell>
          <cell r="L1095">
            <v>0</v>
          </cell>
          <cell r="M1095">
            <v>6000</v>
          </cell>
          <cell r="N1095">
            <v>6000</v>
          </cell>
          <cell r="P1095">
            <v>0</v>
          </cell>
        </row>
        <row r="1096">
          <cell r="H1096" t="str">
            <v>Bondada Naga Venkata Revanth-1700299c204</v>
          </cell>
          <cell r="I1096" t="str">
            <v/>
          </cell>
          <cell r="J1096">
            <v>0</v>
          </cell>
          <cell r="K1096">
            <v>0</v>
          </cell>
          <cell r="L1096">
            <v>0</v>
          </cell>
          <cell r="M1096">
            <v>6000</v>
          </cell>
          <cell r="N1096">
            <v>6000</v>
          </cell>
          <cell r="P1096">
            <v>0</v>
          </cell>
        </row>
        <row r="1097">
          <cell r="H1097" t="str">
            <v>Sanivarapu Krishna Pavana Vinay-1700351c204</v>
          </cell>
          <cell r="I1097" t="str">
            <v/>
          </cell>
          <cell r="J1097">
            <v>0</v>
          </cell>
          <cell r="K1097">
            <v>0</v>
          </cell>
          <cell r="L1097">
            <v>0</v>
          </cell>
          <cell r="M1097">
            <v>6000</v>
          </cell>
          <cell r="N1097">
            <v>6000</v>
          </cell>
          <cell r="P1097">
            <v>0</v>
          </cell>
        </row>
        <row r="1098">
          <cell r="H1098" t="str">
            <v>Varshith Dosapati-1700285c203</v>
          </cell>
          <cell r="I1098" t="str">
            <v/>
          </cell>
          <cell r="J1098">
            <v>0</v>
          </cell>
          <cell r="K1098">
            <v>0</v>
          </cell>
          <cell r="L1098">
            <v>0</v>
          </cell>
          <cell r="M1098">
            <v>6500</v>
          </cell>
          <cell r="N1098">
            <v>6500</v>
          </cell>
          <cell r="P1098">
            <v>0</v>
          </cell>
        </row>
        <row r="1099">
          <cell r="H1099" t="str">
            <v>Kanika Gulati-1700219c203</v>
          </cell>
          <cell r="I1099" t="str">
            <v/>
          </cell>
          <cell r="J1099">
            <v>0</v>
          </cell>
          <cell r="K1099">
            <v>0</v>
          </cell>
          <cell r="L1099">
            <v>0</v>
          </cell>
          <cell r="M1099">
            <v>6000</v>
          </cell>
          <cell r="N1099">
            <v>6000</v>
          </cell>
          <cell r="P1099">
            <v>0</v>
          </cell>
        </row>
        <row r="1100">
          <cell r="H1100" t="str">
            <v>Ajay Goyal-1700185c203</v>
          </cell>
          <cell r="I1100" t="str">
            <v/>
          </cell>
          <cell r="J1100">
            <v>0</v>
          </cell>
          <cell r="K1100">
            <v>0</v>
          </cell>
          <cell r="L1100">
            <v>0</v>
          </cell>
          <cell r="M1100">
            <v>6000</v>
          </cell>
          <cell r="N1100">
            <v>6000</v>
          </cell>
          <cell r="P1100">
            <v>0</v>
          </cell>
        </row>
        <row r="1101">
          <cell r="H1101" t="str">
            <v>Y.sucharitha Reddy-1700179c202</v>
          </cell>
          <cell r="I1101" t="str">
            <v/>
          </cell>
          <cell r="J1101">
            <v>0</v>
          </cell>
          <cell r="K1101">
            <v>0</v>
          </cell>
          <cell r="L1101">
            <v>0</v>
          </cell>
          <cell r="M1101">
            <v>6000</v>
          </cell>
          <cell r="N1101">
            <v>6000</v>
          </cell>
          <cell r="P1101">
            <v>0</v>
          </cell>
        </row>
        <row r="1102">
          <cell r="H1102" t="str">
            <v>Priyanshu Yadav-1700261c203</v>
          </cell>
          <cell r="I1102" t="str">
            <v/>
          </cell>
          <cell r="J1102">
            <v>0</v>
          </cell>
          <cell r="K1102">
            <v>0</v>
          </cell>
          <cell r="L1102">
            <v>0</v>
          </cell>
          <cell r="M1102">
            <v>6000</v>
          </cell>
          <cell r="N1102">
            <v>6000</v>
          </cell>
          <cell r="P1102">
            <v>0</v>
          </cell>
        </row>
        <row r="1103">
          <cell r="H1103" t="str">
            <v>Siddanathi Sai Lokesh-1700426c205</v>
          </cell>
          <cell r="I1103" t="str">
            <v/>
          </cell>
          <cell r="J1103">
            <v>0</v>
          </cell>
          <cell r="K1103">
            <v>0</v>
          </cell>
          <cell r="L1103">
            <v>0</v>
          </cell>
          <cell r="M1103">
            <v>6000</v>
          </cell>
          <cell r="N1103">
            <v>6000</v>
          </cell>
          <cell r="P1103">
            <v>0</v>
          </cell>
        </row>
        <row r="1104">
          <cell r="H1104" t="str">
            <v>Sanket Milind Mane-1700353c203</v>
          </cell>
          <cell r="I1104" t="str">
            <v/>
          </cell>
          <cell r="J1104">
            <v>0</v>
          </cell>
          <cell r="K1104">
            <v>0</v>
          </cell>
          <cell r="L1104">
            <v>0</v>
          </cell>
          <cell r="M1104">
            <v>6000</v>
          </cell>
          <cell r="N1104">
            <v>6000</v>
          </cell>
          <cell r="P1104">
            <v>0</v>
          </cell>
        </row>
        <row r="1105">
          <cell r="H1105" t="str">
            <v>Akash Potla-1700186c203</v>
          </cell>
          <cell r="I1105" t="str">
            <v/>
          </cell>
          <cell r="J1105">
            <v>0</v>
          </cell>
          <cell r="K1105">
            <v>0</v>
          </cell>
          <cell r="L1105">
            <v>0</v>
          </cell>
          <cell r="M1105">
            <v>6000</v>
          </cell>
          <cell r="N1105">
            <v>6000</v>
          </cell>
          <cell r="P1105">
            <v>0</v>
          </cell>
        </row>
        <row r="1106">
          <cell r="H1106" t="str">
            <v>Aneesh Madhavan-1700194c203</v>
          </cell>
          <cell r="I1106" t="str">
            <v/>
          </cell>
          <cell r="J1106">
            <v>0</v>
          </cell>
          <cell r="K1106">
            <v>0</v>
          </cell>
          <cell r="L1106">
            <v>0</v>
          </cell>
          <cell r="M1106">
            <v>6000</v>
          </cell>
          <cell r="N1106">
            <v>6000</v>
          </cell>
          <cell r="P1106">
            <v>0</v>
          </cell>
        </row>
        <row r="1107">
          <cell r="H1107" t="str">
            <v>Mansab Ali Khan-1700330c203</v>
          </cell>
          <cell r="I1107" t="str">
            <v/>
          </cell>
          <cell r="J1107">
            <v>0</v>
          </cell>
          <cell r="K1107">
            <v>0</v>
          </cell>
          <cell r="L1107">
            <v>0</v>
          </cell>
          <cell r="M1107">
            <v>6000</v>
          </cell>
          <cell r="N1107">
            <v>6000</v>
          </cell>
          <cell r="P1107">
            <v>0</v>
          </cell>
        </row>
        <row r="1108">
          <cell r="H1108" t="str">
            <v>Andavilli Satya Srirag-1700373c205</v>
          </cell>
          <cell r="I1108" t="str">
            <v/>
          </cell>
          <cell r="J1108">
            <v>0</v>
          </cell>
          <cell r="K1108">
            <v>0</v>
          </cell>
          <cell r="L1108">
            <v>0</v>
          </cell>
          <cell r="M1108">
            <v>6000</v>
          </cell>
          <cell r="N1108">
            <v>6000</v>
          </cell>
          <cell r="P1108">
            <v>0</v>
          </cell>
        </row>
        <row r="1109">
          <cell r="H1109" t="str">
            <v>Palati Sai Abhishek Palati-1700336c204</v>
          </cell>
          <cell r="I1109" t="str">
            <v/>
          </cell>
          <cell r="J1109">
            <v>0</v>
          </cell>
          <cell r="K1109">
            <v>0</v>
          </cell>
          <cell r="L1109">
            <v>0</v>
          </cell>
          <cell r="M1109">
            <v>6000</v>
          </cell>
          <cell r="N1109">
            <v>6000</v>
          </cell>
          <cell r="P1109">
            <v>0</v>
          </cell>
        </row>
        <row r="1110">
          <cell r="H1110" t="str">
            <v>Ameya Mudgal-1700296c204</v>
          </cell>
          <cell r="I1110" t="str">
            <v/>
          </cell>
          <cell r="J1110">
            <v>0</v>
          </cell>
          <cell r="K1110">
            <v>0</v>
          </cell>
          <cell r="L1110">
            <v>0</v>
          </cell>
          <cell r="M1110">
            <v>6000</v>
          </cell>
          <cell r="N1110">
            <v>6000</v>
          </cell>
          <cell r="P1110">
            <v>0</v>
          </cell>
        </row>
        <row r="1111">
          <cell r="H1111" t="str">
            <v>Rahul Chowdary Kalapala-1700160c202</v>
          </cell>
          <cell r="I1111" t="str">
            <v/>
          </cell>
          <cell r="J1111">
            <v>0</v>
          </cell>
          <cell r="K1111">
            <v>0</v>
          </cell>
          <cell r="L1111">
            <v>0</v>
          </cell>
          <cell r="M1111">
            <v>6000</v>
          </cell>
          <cell r="N1111">
            <v>6000</v>
          </cell>
          <cell r="P1111">
            <v>0</v>
          </cell>
        </row>
        <row r="1112">
          <cell r="H1112" t="str">
            <v>Laxmi Narasimha Sastri Palepu-1700399c205</v>
          </cell>
          <cell r="I1112" t="str">
            <v/>
          </cell>
          <cell r="J1112">
            <v>0</v>
          </cell>
          <cell r="K1112">
            <v>0</v>
          </cell>
          <cell r="L1112">
            <v>0</v>
          </cell>
          <cell r="M1112">
            <v>6000</v>
          </cell>
          <cell r="N1112">
            <v>6000</v>
          </cell>
          <cell r="P1112">
            <v>0</v>
          </cell>
        </row>
        <row r="1113">
          <cell r="H1113" t="str">
            <v>Swati Deshwal-1700280c203</v>
          </cell>
          <cell r="I1113" t="str">
            <v/>
          </cell>
          <cell r="J1113">
            <v>0</v>
          </cell>
          <cell r="K1113">
            <v>0</v>
          </cell>
          <cell r="L1113">
            <v>0</v>
          </cell>
          <cell r="M1113">
            <v>6000</v>
          </cell>
          <cell r="N1113">
            <v>6000</v>
          </cell>
          <cell r="P1113">
            <v>0</v>
          </cell>
        </row>
        <row r="1114">
          <cell r="H1114" t="str">
            <v>Machha Subha Bharath-1700232c203</v>
          </cell>
          <cell r="I1114" t="str">
            <v/>
          </cell>
          <cell r="J1114">
            <v>0</v>
          </cell>
          <cell r="K1114">
            <v>0</v>
          </cell>
          <cell r="L1114">
            <v>0</v>
          </cell>
          <cell r="M1114">
            <v>6000</v>
          </cell>
          <cell r="N1114">
            <v>6000</v>
          </cell>
          <cell r="P1114">
            <v>0</v>
          </cell>
        </row>
        <row r="1115">
          <cell r="H1115" t="str">
            <v>Mansi Malik-1700237c203</v>
          </cell>
          <cell r="I1115" t="str">
            <v/>
          </cell>
          <cell r="J1115">
            <v>0</v>
          </cell>
          <cell r="K1115">
            <v>0</v>
          </cell>
          <cell r="L1115">
            <v>0</v>
          </cell>
          <cell r="M1115">
            <v>6000</v>
          </cell>
          <cell r="N1115">
            <v>6000</v>
          </cell>
          <cell r="P1115">
            <v>0</v>
          </cell>
        </row>
        <row r="1116">
          <cell r="H1116" t="str">
            <v>Penmatsa Dheerendra Varma-1700339c204</v>
          </cell>
          <cell r="I1116" t="str">
            <v/>
          </cell>
          <cell r="J1116">
            <v>0</v>
          </cell>
          <cell r="K1116">
            <v>0</v>
          </cell>
          <cell r="L1116">
            <v>0</v>
          </cell>
          <cell r="M1116">
            <v>6000</v>
          </cell>
          <cell r="N1116">
            <v>6000</v>
          </cell>
          <cell r="P1116">
            <v>0</v>
          </cell>
        </row>
        <row r="1117">
          <cell r="H1117" t="str">
            <v>Mayank Punghal-1700147c202</v>
          </cell>
          <cell r="I1117" t="str">
            <v/>
          </cell>
          <cell r="J1117">
            <v>0</v>
          </cell>
          <cell r="K1117">
            <v>0</v>
          </cell>
          <cell r="L1117">
            <v>0</v>
          </cell>
          <cell r="M1117">
            <v>6000</v>
          </cell>
          <cell r="N1117">
            <v>6000</v>
          </cell>
          <cell r="P1117">
            <v>0</v>
          </cell>
        </row>
        <row r="1118">
          <cell r="H1118" t="str">
            <v>Mrityunjaya Dixit-1700242c203</v>
          </cell>
          <cell r="I1118" t="str">
            <v/>
          </cell>
          <cell r="J1118">
            <v>0</v>
          </cell>
          <cell r="K1118">
            <v>0</v>
          </cell>
          <cell r="L1118">
            <v>0</v>
          </cell>
          <cell r="M1118">
            <v>6000</v>
          </cell>
          <cell r="N1118">
            <v>6000</v>
          </cell>
          <cell r="P1118">
            <v>0</v>
          </cell>
        </row>
        <row r="1119">
          <cell r="H1119" t="str">
            <v>Vikranth Varma Kosuri-1700367c204</v>
          </cell>
          <cell r="I1119" t="str">
            <v/>
          </cell>
          <cell r="J1119">
            <v>0</v>
          </cell>
          <cell r="K1119">
            <v>0</v>
          </cell>
          <cell r="L1119">
            <v>0</v>
          </cell>
          <cell r="M1119">
            <v>6000</v>
          </cell>
          <cell r="N1119">
            <v>6000</v>
          </cell>
          <cell r="P1119">
            <v>0</v>
          </cell>
        </row>
        <row r="1120">
          <cell r="H1120" t="str">
            <v>Budarayavalasa Nikhil Goutham-1700381c205</v>
          </cell>
          <cell r="I1120" t="str">
            <v/>
          </cell>
          <cell r="J1120">
            <v>0</v>
          </cell>
          <cell r="K1120">
            <v>0</v>
          </cell>
          <cell r="L1120">
            <v>0</v>
          </cell>
          <cell r="M1120">
            <v>6000</v>
          </cell>
          <cell r="N1120">
            <v>6000</v>
          </cell>
          <cell r="P1120">
            <v>0</v>
          </cell>
        </row>
        <row r="1121">
          <cell r="H1121" t="str">
            <v>Kuber Bansal-1700139c202</v>
          </cell>
          <cell r="I1121" t="str">
            <v/>
          </cell>
          <cell r="J1121">
            <v>0</v>
          </cell>
          <cell r="K1121">
            <v>0</v>
          </cell>
          <cell r="L1121">
            <v>0</v>
          </cell>
          <cell r="M1121">
            <v>6000</v>
          </cell>
          <cell r="N1121">
            <v>6000</v>
          </cell>
          <cell r="P1121">
            <v>0</v>
          </cell>
        </row>
        <row r="1122">
          <cell r="H1122" t="str">
            <v>Ayush Govil-1700120c202</v>
          </cell>
          <cell r="I1122" t="str">
            <v/>
          </cell>
          <cell r="J1122">
            <v>0</v>
          </cell>
          <cell r="K1122">
            <v>0</v>
          </cell>
          <cell r="L1122">
            <v>0</v>
          </cell>
          <cell r="M1122">
            <v>6000</v>
          </cell>
          <cell r="N1122">
            <v>6000</v>
          </cell>
          <cell r="P1122">
            <v>0</v>
          </cell>
        </row>
        <row r="1123">
          <cell r="H1123" t="str">
            <v>Kanduri Surya Kiran-1700218c203</v>
          </cell>
          <cell r="I1123" t="str">
            <v/>
          </cell>
          <cell r="J1123">
            <v>0</v>
          </cell>
          <cell r="K1123">
            <v>0</v>
          </cell>
          <cell r="L1123">
            <v>0</v>
          </cell>
          <cell r="M1123">
            <v>6000</v>
          </cell>
          <cell r="N1123">
            <v>6000</v>
          </cell>
          <cell r="P1123">
            <v>0</v>
          </cell>
        </row>
        <row r="1124">
          <cell r="H1124" t="str">
            <v>Keerthi Vikram V-1700392c205</v>
          </cell>
          <cell r="I1124" t="str">
            <v/>
          </cell>
          <cell r="J1124">
            <v>0</v>
          </cell>
          <cell r="K1124">
            <v>0</v>
          </cell>
          <cell r="L1124">
            <v>0</v>
          </cell>
          <cell r="M1124">
            <v>6000</v>
          </cell>
          <cell r="N1124">
            <v>6000</v>
          </cell>
          <cell r="P1124">
            <v>0</v>
          </cell>
        </row>
        <row r="1125">
          <cell r="H1125" t="str">
            <v>Piyush-1700154c202</v>
          </cell>
          <cell r="I1125" t="str">
            <v/>
          </cell>
          <cell r="J1125">
            <v>0</v>
          </cell>
          <cell r="K1125">
            <v>0</v>
          </cell>
          <cell r="L1125">
            <v>0</v>
          </cell>
          <cell r="M1125">
            <v>6000</v>
          </cell>
          <cell r="N1125">
            <v>6000</v>
          </cell>
          <cell r="P1125">
            <v>0</v>
          </cell>
        </row>
        <row r="1126">
          <cell r="H1126" t="str">
            <v>Yash Verma-1700441c205</v>
          </cell>
          <cell r="I1126" t="str">
            <v/>
          </cell>
          <cell r="J1126">
            <v>0</v>
          </cell>
          <cell r="K1126">
            <v>0</v>
          </cell>
          <cell r="L1126">
            <v>0</v>
          </cell>
          <cell r="M1126">
            <v>6000</v>
          </cell>
          <cell r="N1126">
            <v>6000</v>
          </cell>
          <cell r="P1126">
            <v>0</v>
          </cell>
        </row>
        <row r="1127">
          <cell r="H1127" t="str">
            <v>Divya Jain-1700207c203</v>
          </cell>
          <cell r="I1127" t="str">
            <v/>
          </cell>
          <cell r="J1127">
            <v>0</v>
          </cell>
          <cell r="K1127">
            <v>0</v>
          </cell>
          <cell r="L1127">
            <v>0</v>
          </cell>
          <cell r="M1127">
            <v>6000</v>
          </cell>
          <cell r="N1127">
            <v>6000</v>
          </cell>
          <cell r="P1127">
            <v>0</v>
          </cell>
        </row>
        <row r="1128">
          <cell r="H1128" t="str">
            <v>Vidya Anirudh-1700366c204</v>
          </cell>
          <cell r="I1128" t="str">
            <v/>
          </cell>
          <cell r="J1128">
            <v>0</v>
          </cell>
          <cell r="K1128">
            <v>0</v>
          </cell>
          <cell r="L1128">
            <v>0</v>
          </cell>
          <cell r="M1128">
            <v>6000</v>
          </cell>
          <cell r="N1128">
            <v>6000</v>
          </cell>
          <cell r="P1128">
            <v>0</v>
          </cell>
        </row>
        <row r="1129">
          <cell r="H1129" t="str">
            <v>Pilli Manideep-1700153c202</v>
          </cell>
          <cell r="I1129" t="str">
            <v/>
          </cell>
          <cell r="J1129">
            <v>0</v>
          </cell>
          <cell r="K1129">
            <v>0</v>
          </cell>
          <cell r="L1129">
            <v>0</v>
          </cell>
          <cell r="M1129">
            <v>6000</v>
          </cell>
          <cell r="N1129">
            <v>6000</v>
          </cell>
          <cell r="P1129">
            <v>0</v>
          </cell>
        </row>
        <row r="1130">
          <cell r="H1130" t="str">
            <v>Kurmala Sri Vishnu-1700227c203</v>
          </cell>
          <cell r="I1130" t="str">
            <v/>
          </cell>
          <cell r="J1130">
            <v>0</v>
          </cell>
          <cell r="K1130">
            <v>0</v>
          </cell>
          <cell r="L1130">
            <v>0</v>
          </cell>
          <cell r="M1130">
            <v>6000</v>
          </cell>
          <cell r="N1130">
            <v>6000</v>
          </cell>
          <cell r="P1130">
            <v>0</v>
          </cell>
        </row>
        <row r="1131">
          <cell r="H1131" t="str">
            <v>R.naushik-1700159c202</v>
          </cell>
          <cell r="I1131" t="str">
            <v/>
          </cell>
          <cell r="J1131">
            <v>0</v>
          </cell>
          <cell r="K1131">
            <v>0</v>
          </cell>
          <cell r="L1131">
            <v>0</v>
          </cell>
          <cell r="M1131">
            <v>6000</v>
          </cell>
          <cell r="N1131">
            <v>6000</v>
          </cell>
          <cell r="P1131">
            <v>0</v>
          </cell>
        </row>
        <row r="1132">
          <cell r="H1132" t="str">
            <v>Leela Krishna Duddukuri-1700143c202</v>
          </cell>
          <cell r="I1132" t="str">
            <v/>
          </cell>
          <cell r="J1132">
            <v>0</v>
          </cell>
          <cell r="K1132">
            <v>0</v>
          </cell>
          <cell r="L1132">
            <v>0</v>
          </cell>
          <cell r="M1132">
            <v>6000</v>
          </cell>
          <cell r="N1132">
            <v>6000</v>
          </cell>
          <cell r="P1132">
            <v>0</v>
          </cell>
        </row>
        <row r="1133">
          <cell r="H1133" t="str">
            <v>Vishal Sharma-1700178c202</v>
          </cell>
          <cell r="I1133" t="str">
            <v/>
          </cell>
          <cell r="J1133">
            <v>0</v>
          </cell>
          <cell r="K1133">
            <v>0</v>
          </cell>
          <cell r="L1133">
            <v>0</v>
          </cell>
          <cell r="M1133">
            <v>6000</v>
          </cell>
          <cell r="N1133">
            <v>6000</v>
          </cell>
          <cell r="P1133">
            <v>0</v>
          </cell>
        </row>
        <row r="1134">
          <cell r="H1134" t="str">
            <v>P Narasimha Chandra-1700406c205</v>
          </cell>
          <cell r="I1134" t="str">
            <v/>
          </cell>
          <cell r="J1134">
            <v>0</v>
          </cell>
          <cell r="K1134">
            <v>0</v>
          </cell>
          <cell r="L1134">
            <v>0</v>
          </cell>
          <cell r="M1134">
            <v>6000</v>
          </cell>
          <cell r="N1134">
            <v>6000</v>
          </cell>
          <cell r="P1134">
            <v>0</v>
          </cell>
        </row>
        <row r="1135">
          <cell r="H1135" t="str">
            <v>Sathi Harithamanisha-1700271c203</v>
          </cell>
          <cell r="I1135" t="str">
            <v/>
          </cell>
          <cell r="J1135">
            <v>0</v>
          </cell>
          <cell r="K1135">
            <v>0</v>
          </cell>
          <cell r="L1135">
            <v>0</v>
          </cell>
          <cell r="M1135">
            <v>6000</v>
          </cell>
          <cell r="N1135">
            <v>6000</v>
          </cell>
          <cell r="P1135">
            <v>0</v>
          </cell>
        </row>
        <row r="1136">
          <cell r="H1136" t="str">
            <v>Shikshaa Sharma-1700422c205</v>
          </cell>
          <cell r="I1136" t="str">
            <v/>
          </cell>
          <cell r="J1136">
            <v>0</v>
          </cell>
          <cell r="K1136">
            <v>0</v>
          </cell>
          <cell r="L1136">
            <v>0</v>
          </cell>
          <cell r="M1136">
            <v>6000</v>
          </cell>
          <cell r="N1136">
            <v>6000</v>
          </cell>
          <cell r="P1136">
            <v>0</v>
          </cell>
        </row>
        <row r="1137">
          <cell r="H1137" t="str">
            <v>Keesara Surya Teja Goud-1700222c203</v>
          </cell>
          <cell r="I1137" t="str">
            <v/>
          </cell>
          <cell r="J1137">
            <v>0</v>
          </cell>
          <cell r="K1137">
            <v>0</v>
          </cell>
          <cell r="L1137">
            <v>0</v>
          </cell>
          <cell r="M1137">
            <v>6000</v>
          </cell>
          <cell r="N1137">
            <v>6000</v>
          </cell>
          <cell r="P1137">
            <v>0</v>
          </cell>
        </row>
        <row r="1138">
          <cell r="H1138" t="str">
            <v>Shubhi Jain-1700274c203</v>
          </cell>
          <cell r="I1138" t="str">
            <v/>
          </cell>
          <cell r="J1138">
            <v>0</v>
          </cell>
          <cell r="K1138">
            <v>0</v>
          </cell>
          <cell r="L1138">
            <v>0</v>
          </cell>
          <cell r="M1138">
            <v>6000</v>
          </cell>
          <cell r="N1138">
            <v>6000</v>
          </cell>
          <cell r="P1138">
            <v>0</v>
          </cell>
        </row>
        <row r="1139">
          <cell r="H1139" t="str">
            <v>P Abhhaysimha Reddy-1700251c203</v>
          </cell>
          <cell r="I1139" t="str">
            <v/>
          </cell>
          <cell r="J1139">
            <v>0</v>
          </cell>
          <cell r="K1139">
            <v>0</v>
          </cell>
          <cell r="L1139">
            <v>0</v>
          </cell>
          <cell r="M1139">
            <v>6000</v>
          </cell>
          <cell r="N1139">
            <v>6000</v>
          </cell>
          <cell r="P1139">
            <v>0</v>
          </cell>
        </row>
        <row r="1140">
          <cell r="H1140" t="str">
            <v>Kaushik Budi-1700221c203</v>
          </cell>
          <cell r="I1140" t="str">
            <v/>
          </cell>
          <cell r="J1140">
            <v>0</v>
          </cell>
          <cell r="K1140">
            <v>0</v>
          </cell>
          <cell r="L1140">
            <v>0</v>
          </cell>
          <cell r="M1140">
            <v>6000</v>
          </cell>
          <cell r="N1140">
            <v>6000</v>
          </cell>
          <cell r="P1140">
            <v>0</v>
          </cell>
        </row>
        <row r="1141">
          <cell r="H1141" t="str">
            <v>Nikhil Jain-1700332c204</v>
          </cell>
          <cell r="I1141" t="str">
            <v/>
          </cell>
          <cell r="J1141">
            <v>0</v>
          </cell>
          <cell r="K1141">
            <v>0</v>
          </cell>
          <cell r="L1141">
            <v>0</v>
          </cell>
          <cell r="M1141">
            <v>6000</v>
          </cell>
          <cell r="N1141">
            <v>6000</v>
          </cell>
          <cell r="P1141">
            <v>0</v>
          </cell>
        </row>
        <row r="1142">
          <cell r="H1142" t="str">
            <v>Gorla Dheeraj Harsha Vardhan-1700388c205</v>
          </cell>
          <cell r="I1142" t="str">
            <v/>
          </cell>
          <cell r="J1142">
            <v>0</v>
          </cell>
          <cell r="K1142">
            <v>0</v>
          </cell>
          <cell r="L1142">
            <v>0</v>
          </cell>
          <cell r="M1142">
            <v>6000</v>
          </cell>
          <cell r="N1142">
            <v>6000</v>
          </cell>
          <cell r="P1142">
            <v>0</v>
          </cell>
        </row>
        <row r="1143">
          <cell r="H1143" t="str">
            <v>Alekhya Yetukuri-1700188c203</v>
          </cell>
          <cell r="I1143" t="str">
            <v/>
          </cell>
          <cell r="J1143">
            <v>0</v>
          </cell>
          <cell r="K1143">
            <v>0</v>
          </cell>
          <cell r="L1143">
            <v>0</v>
          </cell>
          <cell r="M1143">
            <v>6000</v>
          </cell>
          <cell r="N1143">
            <v>6000</v>
          </cell>
          <cell r="P1143">
            <v>0</v>
          </cell>
        </row>
        <row r="1144">
          <cell r="H1144" t="str">
            <v>Harsh Singh-1700129c202</v>
          </cell>
          <cell r="I1144" t="str">
            <v/>
          </cell>
          <cell r="J1144">
            <v>0</v>
          </cell>
          <cell r="K1144">
            <v>0</v>
          </cell>
          <cell r="L1144">
            <v>0</v>
          </cell>
          <cell r="M1144">
            <v>6000</v>
          </cell>
          <cell r="N1144">
            <v>6000</v>
          </cell>
          <cell r="P1144">
            <v>0</v>
          </cell>
        </row>
        <row r="1145">
          <cell r="H1145" t="str">
            <v>Shreya Agarwal-1700169c202</v>
          </cell>
          <cell r="I1145" t="str">
            <v/>
          </cell>
          <cell r="J1145">
            <v>0</v>
          </cell>
          <cell r="K1145">
            <v>0</v>
          </cell>
          <cell r="L1145">
            <v>0</v>
          </cell>
          <cell r="M1145">
            <v>6000</v>
          </cell>
          <cell r="N1145">
            <v>6000</v>
          </cell>
          <cell r="P1145">
            <v>0</v>
          </cell>
        </row>
        <row r="1146">
          <cell r="H1146" t="str">
            <v>Yelamarthi Geethika Chandana-1700181c202</v>
          </cell>
          <cell r="I1146" t="str">
            <v/>
          </cell>
          <cell r="J1146">
            <v>0</v>
          </cell>
          <cell r="K1146">
            <v>0</v>
          </cell>
          <cell r="L1146">
            <v>0</v>
          </cell>
          <cell r="M1146">
            <v>6000</v>
          </cell>
          <cell r="N1146">
            <v>6000</v>
          </cell>
          <cell r="P1146">
            <v>0</v>
          </cell>
        </row>
        <row r="1147">
          <cell r="H1147" t="str">
            <v>Gurajala Rakesh-1700313c204</v>
          </cell>
          <cell r="I1147" t="str">
            <v/>
          </cell>
          <cell r="J1147">
            <v>0</v>
          </cell>
          <cell r="K1147">
            <v>0</v>
          </cell>
          <cell r="L1147">
            <v>0</v>
          </cell>
          <cell r="M1147">
            <v>6000</v>
          </cell>
          <cell r="N1147">
            <v>6000</v>
          </cell>
          <cell r="P1147">
            <v>0</v>
          </cell>
        </row>
        <row r="1148">
          <cell r="H1148" t="str">
            <v>Phani Sriram Maganti-1700340c204</v>
          </cell>
          <cell r="I1148" t="str">
            <v/>
          </cell>
          <cell r="J1148">
            <v>0</v>
          </cell>
          <cell r="K1148">
            <v>0</v>
          </cell>
          <cell r="L1148">
            <v>0</v>
          </cell>
          <cell r="M1148">
            <v>6000</v>
          </cell>
          <cell r="N1148">
            <v>6000</v>
          </cell>
          <cell r="P1148">
            <v>0</v>
          </cell>
        </row>
        <row r="1149">
          <cell r="H1149" t="str">
            <v>Samarth Chhatwal-1700165c202</v>
          </cell>
          <cell r="I1149" t="str">
            <v/>
          </cell>
          <cell r="J1149">
            <v>0</v>
          </cell>
          <cell r="K1149">
            <v>0</v>
          </cell>
          <cell r="L1149">
            <v>0</v>
          </cell>
          <cell r="M1149">
            <v>6000</v>
          </cell>
          <cell r="N1149">
            <v>6000</v>
          </cell>
          <cell r="P1149">
            <v>0</v>
          </cell>
        </row>
        <row r="1150">
          <cell r="H1150" t="str">
            <v>Akshat Maheshwari-1700294c204</v>
          </cell>
          <cell r="I1150" t="str">
            <v/>
          </cell>
          <cell r="J1150">
            <v>0</v>
          </cell>
          <cell r="K1150">
            <v>0</v>
          </cell>
          <cell r="L1150">
            <v>0</v>
          </cell>
          <cell r="M1150">
            <v>6000</v>
          </cell>
          <cell r="N1150">
            <v>6000</v>
          </cell>
          <cell r="P1150">
            <v>0</v>
          </cell>
        </row>
        <row r="1151">
          <cell r="H1151" t="str">
            <v>Nikita Agarwala-1700247c203</v>
          </cell>
          <cell r="I1151" t="str">
            <v/>
          </cell>
          <cell r="J1151">
            <v>0</v>
          </cell>
          <cell r="K1151">
            <v>0</v>
          </cell>
          <cell r="L1151">
            <v>0</v>
          </cell>
          <cell r="M1151">
            <v>6000</v>
          </cell>
          <cell r="N1151">
            <v>6000</v>
          </cell>
          <cell r="P1151">
            <v>0</v>
          </cell>
        </row>
        <row r="1152">
          <cell r="H1152" t="str">
            <v>Tanishq Garg-1700173c202</v>
          </cell>
          <cell r="I1152" t="str">
            <v/>
          </cell>
          <cell r="J1152">
            <v>0</v>
          </cell>
          <cell r="K1152">
            <v>0</v>
          </cell>
          <cell r="L1152">
            <v>0</v>
          </cell>
          <cell r="M1152">
            <v>6000</v>
          </cell>
          <cell r="N1152">
            <v>6000</v>
          </cell>
          <cell r="P1152">
            <v>0</v>
          </cell>
        </row>
        <row r="1153">
          <cell r="H1153" t="str">
            <v>Bhimireddy Nirush Reddy-1700201c203</v>
          </cell>
          <cell r="I1153" t="str">
            <v/>
          </cell>
          <cell r="J1153">
            <v>0</v>
          </cell>
          <cell r="K1153">
            <v>0</v>
          </cell>
          <cell r="L1153">
            <v>0</v>
          </cell>
          <cell r="M1153">
            <v>6000</v>
          </cell>
          <cell r="N1153">
            <v>6000</v>
          </cell>
          <cell r="P1153">
            <v>0</v>
          </cell>
        </row>
        <row r="1154">
          <cell r="H1154" t="str">
            <v>Kunche Sai Phanetkar-1700398c205</v>
          </cell>
          <cell r="I1154" t="str">
            <v/>
          </cell>
          <cell r="J1154">
            <v>0</v>
          </cell>
          <cell r="K1154">
            <v>0</v>
          </cell>
          <cell r="L1154">
            <v>0</v>
          </cell>
          <cell r="M1154">
            <v>6000</v>
          </cell>
          <cell r="N1154">
            <v>6000</v>
          </cell>
          <cell r="P1154">
            <v>0</v>
          </cell>
        </row>
        <row r="1155">
          <cell r="H1155" t="str">
            <v>Kilaru Chanakya-1700136c202</v>
          </cell>
          <cell r="I1155" t="str">
            <v/>
          </cell>
          <cell r="J1155">
            <v>0</v>
          </cell>
          <cell r="K1155">
            <v>0</v>
          </cell>
          <cell r="L1155">
            <v>0</v>
          </cell>
          <cell r="M1155">
            <v>6000</v>
          </cell>
          <cell r="N1155">
            <v>6000</v>
          </cell>
          <cell r="P1155">
            <v>0</v>
          </cell>
        </row>
        <row r="1156">
          <cell r="H1156" t="str">
            <v>Bora Lakshmi Jagannadh-1700380c205</v>
          </cell>
          <cell r="I1156" t="str">
            <v/>
          </cell>
          <cell r="J1156">
            <v>0</v>
          </cell>
          <cell r="K1156">
            <v>0</v>
          </cell>
          <cell r="L1156">
            <v>0</v>
          </cell>
          <cell r="M1156">
            <v>6000</v>
          </cell>
          <cell r="N1156">
            <v>6000</v>
          </cell>
          <cell r="P1156">
            <v>0</v>
          </cell>
        </row>
        <row r="1157">
          <cell r="H1157" t="str">
            <v>Venkata Anirudh Koraganji-1700439c205</v>
          </cell>
          <cell r="I1157" t="str">
            <v/>
          </cell>
          <cell r="J1157">
            <v>0</v>
          </cell>
          <cell r="K1157">
            <v>0</v>
          </cell>
          <cell r="L1157">
            <v>0</v>
          </cell>
          <cell r="M1157">
            <v>6000</v>
          </cell>
          <cell r="N1157">
            <v>6000</v>
          </cell>
          <cell r="P1157">
            <v>0</v>
          </cell>
        </row>
        <row r="1158">
          <cell r="H1158" t="str">
            <v>Deepak M-1700304c204</v>
          </cell>
          <cell r="I1158" t="str">
            <v/>
          </cell>
          <cell r="J1158">
            <v>0</v>
          </cell>
          <cell r="K1158">
            <v>0</v>
          </cell>
          <cell r="L1158">
            <v>0</v>
          </cell>
          <cell r="M1158">
            <v>6000</v>
          </cell>
          <cell r="N1158">
            <v>6000</v>
          </cell>
          <cell r="P1158">
            <v>0</v>
          </cell>
        </row>
        <row r="1159">
          <cell r="H1159" t="str">
            <v>Madan Vamshidhar Reddy-1700401c205</v>
          </cell>
          <cell r="I1159" t="str">
            <v/>
          </cell>
          <cell r="J1159">
            <v>0</v>
          </cell>
          <cell r="K1159">
            <v>0</v>
          </cell>
          <cell r="L1159">
            <v>0</v>
          </cell>
          <cell r="M1159">
            <v>6000</v>
          </cell>
          <cell r="N1159">
            <v>6000</v>
          </cell>
          <cell r="P1159">
            <v>0</v>
          </cell>
        </row>
        <row r="1160">
          <cell r="H1160" t="str">
            <v>Bhavirisetty Abhishek-1700200c205</v>
          </cell>
          <cell r="I1160" t="str">
            <v/>
          </cell>
          <cell r="J1160">
            <v>0</v>
          </cell>
          <cell r="K1160">
            <v>0</v>
          </cell>
          <cell r="L1160">
            <v>0</v>
          </cell>
          <cell r="M1160">
            <v>6000</v>
          </cell>
          <cell r="N1160">
            <v>6000</v>
          </cell>
          <cell r="P1160">
            <v>0</v>
          </cell>
        </row>
        <row r="1161">
          <cell r="H1161" t="str">
            <v>Mayank Sharma-1700239c203</v>
          </cell>
          <cell r="I1161" t="str">
            <v/>
          </cell>
          <cell r="J1161">
            <v>0</v>
          </cell>
          <cell r="K1161">
            <v>0</v>
          </cell>
          <cell r="L1161">
            <v>0</v>
          </cell>
          <cell r="M1161">
            <v>17000</v>
          </cell>
          <cell r="N1161">
            <v>17000</v>
          </cell>
          <cell r="P1161">
            <v>0</v>
          </cell>
        </row>
        <row r="1162">
          <cell r="H1162" t="str">
            <v>Garlapati Sai Varun-1700309c204</v>
          </cell>
          <cell r="I1162" t="str">
            <v/>
          </cell>
          <cell r="J1162">
            <v>0</v>
          </cell>
          <cell r="K1162">
            <v>0</v>
          </cell>
          <cell r="L1162">
            <v>0</v>
          </cell>
          <cell r="M1162">
            <v>6000</v>
          </cell>
          <cell r="N1162">
            <v>6000</v>
          </cell>
          <cell r="P1162">
            <v>0</v>
          </cell>
        </row>
        <row r="1163">
          <cell r="H1163" t="str">
            <v>Amarthaluru Venkateswara Rohit Roy-1700190c203</v>
          </cell>
          <cell r="I1163" t="str">
            <v/>
          </cell>
          <cell r="J1163">
            <v>0</v>
          </cell>
          <cell r="K1163">
            <v>0</v>
          </cell>
          <cell r="L1163">
            <v>0</v>
          </cell>
          <cell r="M1163">
            <v>6000</v>
          </cell>
          <cell r="N1163">
            <v>6000</v>
          </cell>
          <cell r="P1163">
            <v>0</v>
          </cell>
        </row>
        <row r="1164">
          <cell r="H1164" t="str">
            <v>Chatakonda Kavyasree-1700301c204</v>
          </cell>
          <cell r="I1164" t="str">
            <v/>
          </cell>
          <cell r="J1164">
            <v>0</v>
          </cell>
          <cell r="K1164">
            <v>0</v>
          </cell>
          <cell r="L1164">
            <v>0</v>
          </cell>
          <cell r="M1164">
            <v>6000</v>
          </cell>
          <cell r="N1164">
            <v>6000</v>
          </cell>
          <cell r="P1164">
            <v>0</v>
          </cell>
        </row>
        <row r="1165">
          <cell r="H1165" t="str">
            <v>Kuruba Kiran Kumar-1700228c203</v>
          </cell>
          <cell r="I1165" t="str">
            <v/>
          </cell>
          <cell r="J1165">
            <v>0</v>
          </cell>
          <cell r="K1165">
            <v>0</v>
          </cell>
          <cell r="L1165">
            <v>0</v>
          </cell>
          <cell r="M1165">
            <v>6000</v>
          </cell>
          <cell r="N1165">
            <v>6000</v>
          </cell>
          <cell r="P1165">
            <v>0</v>
          </cell>
        </row>
        <row r="1166">
          <cell r="H1166" t="str">
            <v>Yarala Hruthik Reddy-1700289c203</v>
          </cell>
          <cell r="I1166" t="str">
            <v/>
          </cell>
          <cell r="J1166">
            <v>0</v>
          </cell>
          <cell r="K1166">
            <v>0</v>
          </cell>
          <cell r="L1166">
            <v>0</v>
          </cell>
          <cell r="M1166">
            <v>6000</v>
          </cell>
          <cell r="N1166">
            <v>6000</v>
          </cell>
          <cell r="P1166">
            <v>0</v>
          </cell>
        </row>
        <row r="1167">
          <cell r="H1167" t="str">
            <v>Aryan Dwivedi-1700119c202</v>
          </cell>
          <cell r="I1167" t="str">
            <v/>
          </cell>
          <cell r="J1167">
            <v>0</v>
          </cell>
          <cell r="K1167">
            <v>0</v>
          </cell>
          <cell r="L1167">
            <v>0</v>
          </cell>
          <cell r="M1167">
            <v>6000</v>
          </cell>
          <cell r="N1167">
            <v>6000</v>
          </cell>
          <cell r="P1167">
            <v>0</v>
          </cell>
        </row>
        <row r="1168">
          <cell r="H1168" t="str">
            <v>Ganne Sri Ram-1700210c203</v>
          </cell>
          <cell r="I1168" t="str">
            <v/>
          </cell>
          <cell r="J1168">
            <v>0</v>
          </cell>
          <cell r="K1168">
            <v>0</v>
          </cell>
          <cell r="L1168">
            <v>0</v>
          </cell>
          <cell r="M1168">
            <v>6000</v>
          </cell>
          <cell r="N1168">
            <v>6000</v>
          </cell>
          <cell r="P1168">
            <v>0</v>
          </cell>
        </row>
        <row r="1169">
          <cell r="H1169" t="str">
            <v>Raja Shanmukha Sai Vandith-1700414c205</v>
          </cell>
          <cell r="I1169" t="str">
            <v/>
          </cell>
          <cell r="J1169">
            <v>0</v>
          </cell>
          <cell r="K1169">
            <v>0</v>
          </cell>
          <cell r="L1169">
            <v>0</v>
          </cell>
          <cell r="M1169">
            <v>6000</v>
          </cell>
          <cell r="N1169">
            <v>6000</v>
          </cell>
          <cell r="P1169">
            <v>0</v>
          </cell>
        </row>
        <row r="1170">
          <cell r="H1170" t="str">
            <v>Sontu Narendra Gautam-1700357c204</v>
          </cell>
          <cell r="I1170" t="str">
            <v/>
          </cell>
          <cell r="J1170">
            <v>0</v>
          </cell>
          <cell r="K1170">
            <v>0</v>
          </cell>
          <cell r="L1170">
            <v>0</v>
          </cell>
          <cell r="M1170">
            <v>6000</v>
          </cell>
          <cell r="N1170">
            <v>6000</v>
          </cell>
          <cell r="P1170">
            <v>0</v>
          </cell>
        </row>
        <row r="1171">
          <cell r="H1171" t="str">
            <v>Kontham Avinash Reddy-1700396c205</v>
          </cell>
          <cell r="I1171" t="str">
            <v/>
          </cell>
          <cell r="J1171">
            <v>0</v>
          </cell>
          <cell r="K1171">
            <v>0</v>
          </cell>
          <cell r="L1171">
            <v>0</v>
          </cell>
          <cell r="M1171">
            <v>6000</v>
          </cell>
          <cell r="N1171">
            <v>6000</v>
          </cell>
          <cell r="P1171">
            <v>0</v>
          </cell>
        </row>
        <row r="1172">
          <cell r="H1172" t="str">
            <v>Tarun Kumar Chintu-1700434c205</v>
          </cell>
          <cell r="I1172" t="str">
            <v/>
          </cell>
          <cell r="J1172">
            <v>0</v>
          </cell>
          <cell r="K1172">
            <v>0</v>
          </cell>
          <cell r="L1172">
            <v>0</v>
          </cell>
          <cell r="M1172">
            <v>6000</v>
          </cell>
          <cell r="N1172">
            <v>6000</v>
          </cell>
          <cell r="P1172">
            <v>0</v>
          </cell>
        </row>
        <row r="1173">
          <cell r="H1173" t="str">
            <v>Karri Surya Satyeswar-1700391c205</v>
          </cell>
          <cell r="I1173" t="str">
            <v/>
          </cell>
          <cell r="J1173">
            <v>0</v>
          </cell>
          <cell r="K1173">
            <v>0</v>
          </cell>
          <cell r="L1173">
            <v>0</v>
          </cell>
          <cell r="M1173">
            <v>6000</v>
          </cell>
          <cell r="N1173">
            <v>6000</v>
          </cell>
          <cell r="P1173">
            <v>0</v>
          </cell>
        </row>
        <row r="1174">
          <cell r="H1174" t="str">
            <v>Vankayala Sai Rugveth-1700283c203</v>
          </cell>
          <cell r="I1174" t="str">
            <v/>
          </cell>
          <cell r="J1174">
            <v>0</v>
          </cell>
          <cell r="K1174">
            <v>0</v>
          </cell>
          <cell r="L1174">
            <v>0</v>
          </cell>
          <cell r="M1174">
            <v>6000</v>
          </cell>
          <cell r="N1174">
            <v>6000</v>
          </cell>
          <cell r="P1174">
            <v>0</v>
          </cell>
        </row>
        <row r="1175">
          <cell r="H1175" t="str">
            <v>Sanikommu Venkata Mahidhar Reddy-1700350c204</v>
          </cell>
          <cell r="I1175" t="str">
            <v/>
          </cell>
          <cell r="J1175">
            <v>0</v>
          </cell>
          <cell r="K1175">
            <v>0</v>
          </cell>
          <cell r="L1175">
            <v>0</v>
          </cell>
          <cell r="M1175">
            <v>6000</v>
          </cell>
          <cell r="N1175">
            <v>6000</v>
          </cell>
          <cell r="P1175">
            <v>0</v>
          </cell>
        </row>
        <row r="1176">
          <cell r="H1176" t="str">
            <v>Manan Bansal-1700236c203</v>
          </cell>
          <cell r="I1176" t="str">
            <v/>
          </cell>
          <cell r="J1176">
            <v>0</v>
          </cell>
          <cell r="K1176">
            <v>0</v>
          </cell>
          <cell r="L1176">
            <v>0</v>
          </cell>
          <cell r="M1176">
            <v>6000</v>
          </cell>
          <cell r="N1176">
            <v>6000</v>
          </cell>
          <cell r="P1176">
            <v>0</v>
          </cell>
        </row>
        <row r="1177">
          <cell r="H1177" t="str">
            <v>Sravan Ratna Pratap Kalagara-1700171c202</v>
          </cell>
          <cell r="I1177" t="str">
            <v/>
          </cell>
          <cell r="J1177">
            <v>0</v>
          </cell>
          <cell r="K1177">
            <v>0</v>
          </cell>
          <cell r="L1177">
            <v>0</v>
          </cell>
          <cell r="M1177">
            <v>6000</v>
          </cell>
          <cell r="N1177">
            <v>6000</v>
          </cell>
          <cell r="P1177">
            <v>0</v>
          </cell>
        </row>
        <row r="1178">
          <cell r="H1178" t="str">
            <v>Aryan Bipin Telang-1700376c205</v>
          </cell>
          <cell r="I1178" t="str">
            <v/>
          </cell>
          <cell r="J1178">
            <v>0</v>
          </cell>
          <cell r="K1178">
            <v>0</v>
          </cell>
          <cell r="L1178">
            <v>0</v>
          </cell>
          <cell r="M1178">
            <v>6000</v>
          </cell>
          <cell r="N1178">
            <v>6000</v>
          </cell>
          <cell r="P1178">
            <v>0</v>
          </cell>
        </row>
        <row r="1179">
          <cell r="H1179" t="str">
            <v>Devesh Razdan-1700387c205</v>
          </cell>
          <cell r="I1179" t="str">
            <v/>
          </cell>
          <cell r="J1179">
            <v>0</v>
          </cell>
          <cell r="K1179">
            <v>0</v>
          </cell>
          <cell r="L1179">
            <v>0</v>
          </cell>
          <cell r="M1179">
            <v>6000</v>
          </cell>
          <cell r="N1179">
            <v>6000</v>
          </cell>
          <cell r="P1179">
            <v>0</v>
          </cell>
        </row>
        <row r="1180">
          <cell r="H1180" t="str">
            <v>Ritesh Pippari-1700266c203</v>
          </cell>
          <cell r="I1180" t="str">
            <v/>
          </cell>
          <cell r="J1180">
            <v>0</v>
          </cell>
          <cell r="K1180">
            <v>0</v>
          </cell>
          <cell r="L1180">
            <v>0</v>
          </cell>
          <cell r="M1180">
            <v>6000</v>
          </cell>
          <cell r="N1180">
            <v>6000</v>
          </cell>
          <cell r="P1180">
            <v>0</v>
          </cell>
        </row>
        <row r="1181">
          <cell r="H1181" t="str">
            <v>Damodhar Sai Pesay-1700303c204</v>
          </cell>
          <cell r="I1181" t="str">
            <v/>
          </cell>
          <cell r="J1181">
            <v>0</v>
          </cell>
          <cell r="K1181">
            <v>0</v>
          </cell>
          <cell r="L1181">
            <v>0</v>
          </cell>
          <cell r="M1181">
            <v>6000</v>
          </cell>
          <cell r="N1181">
            <v>6000</v>
          </cell>
          <cell r="P1181">
            <v>0</v>
          </cell>
        </row>
        <row r="1182">
          <cell r="H1182" t="str">
            <v>Dammala Aakash Shetty-1700384c205</v>
          </cell>
          <cell r="I1182" t="str">
            <v/>
          </cell>
          <cell r="J1182">
            <v>0</v>
          </cell>
          <cell r="K1182">
            <v>0</v>
          </cell>
          <cell r="L1182">
            <v>0</v>
          </cell>
          <cell r="M1182">
            <v>6000</v>
          </cell>
          <cell r="N1182">
            <v>6000</v>
          </cell>
          <cell r="P1182">
            <v>0</v>
          </cell>
        </row>
        <row r="1183">
          <cell r="H1183" t="str">
            <v>Pralak Xavier Madanu-1700156c202</v>
          </cell>
          <cell r="I1183" t="str">
            <v/>
          </cell>
          <cell r="J1183">
            <v>0</v>
          </cell>
          <cell r="K1183">
            <v>0</v>
          </cell>
          <cell r="L1183">
            <v>0</v>
          </cell>
          <cell r="M1183">
            <v>6000</v>
          </cell>
          <cell r="N1183">
            <v>6000</v>
          </cell>
          <cell r="P1183">
            <v>0</v>
          </cell>
        </row>
        <row r="1184">
          <cell r="H1184" t="str">
            <v>Bugga Rohithraghavendra-1700300c204</v>
          </cell>
          <cell r="I1184" t="str">
            <v/>
          </cell>
          <cell r="J1184">
            <v>0</v>
          </cell>
          <cell r="K1184">
            <v>0</v>
          </cell>
          <cell r="L1184">
            <v>0</v>
          </cell>
          <cell r="M1184">
            <v>6000</v>
          </cell>
          <cell r="N1184">
            <v>6000</v>
          </cell>
          <cell r="P1184">
            <v>0</v>
          </cell>
        </row>
        <row r="1185">
          <cell r="H1185" t="str">
            <v>Pranshu Agrawal-1700157c202</v>
          </cell>
          <cell r="I1185" t="str">
            <v/>
          </cell>
          <cell r="J1185">
            <v>0</v>
          </cell>
          <cell r="K1185">
            <v>0</v>
          </cell>
          <cell r="L1185">
            <v>0</v>
          </cell>
          <cell r="M1185">
            <v>6000</v>
          </cell>
          <cell r="N1185">
            <v>6000</v>
          </cell>
          <cell r="P1185">
            <v>0</v>
          </cell>
        </row>
        <row r="1186">
          <cell r="H1186" t="str">
            <v>Medicharla Ravi Vinay-1700331c204</v>
          </cell>
          <cell r="I1186" t="str">
            <v/>
          </cell>
          <cell r="J1186">
            <v>0</v>
          </cell>
          <cell r="K1186">
            <v>0</v>
          </cell>
          <cell r="L1186">
            <v>0</v>
          </cell>
          <cell r="M1186">
            <v>6000</v>
          </cell>
          <cell r="N1186">
            <v>6000</v>
          </cell>
          <cell r="P1186">
            <v>0</v>
          </cell>
        </row>
        <row r="1187">
          <cell r="H1187" t="str">
            <v>Penmatsa Nikita-1700256c203</v>
          </cell>
          <cell r="I1187" t="str">
            <v/>
          </cell>
          <cell r="J1187">
            <v>0</v>
          </cell>
          <cell r="K1187">
            <v>0</v>
          </cell>
          <cell r="L1187">
            <v>0</v>
          </cell>
          <cell r="M1187">
            <v>6000</v>
          </cell>
          <cell r="N1187">
            <v>6000</v>
          </cell>
          <cell r="P1187">
            <v>0</v>
          </cell>
        </row>
        <row r="1188">
          <cell r="H1188" t="str">
            <v>Tulluri Sai Krishna-1700437c205</v>
          </cell>
          <cell r="I1188" t="str">
            <v/>
          </cell>
          <cell r="J1188">
            <v>0</v>
          </cell>
          <cell r="K1188">
            <v>0</v>
          </cell>
          <cell r="L1188">
            <v>0</v>
          </cell>
          <cell r="M1188">
            <v>6000</v>
          </cell>
          <cell r="N1188">
            <v>6000</v>
          </cell>
          <cell r="P1188">
            <v>0</v>
          </cell>
        </row>
        <row r="1189">
          <cell r="H1189" t="str">
            <v>Balaji Rao Vavintaparthi-1700298c204</v>
          </cell>
          <cell r="I1189" t="str">
            <v/>
          </cell>
          <cell r="J1189">
            <v>0</v>
          </cell>
          <cell r="K1189">
            <v>0</v>
          </cell>
          <cell r="L1189">
            <v>0</v>
          </cell>
          <cell r="M1189">
            <v>6000</v>
          </cell>
          <cell r="N1189">
            <v>6000</v>
          </cell>
          <cell r="P1189">
            <v>0</v>
          </cell>
        </row>
        <row r="1190">
          <cell r="H1190" t="str">
            <v>Sri Sai Bhargav Nagandla-1700172c202</v>
          </cell>
          <cell r="I1190" t="str">
            <v/>
          </cell>
          <cell r="J1190">
            <v>0</v>
          </cell>
          <cell r="K1190">
            <v>0</v>
          </cell>
          <cell r="L1190">
            <v>0</v>
          </cell>
          <cell r="M1190">
            <v>6000</v>
          </cell>
          <cell r="N1190">
            <v>6000</v>
          </cell>
          <cell r="P1190">
            <v>0</v>
          </cell>
        </row>
        <row r="1191">
          <cell r="H1191" t="str">
            <v>Rami Reddy Anudeep-1700344c204</v>
          </cell>
          <cell r="I1191" t="str">
            <v/>
          </cell>
          <cell r="J1191">
            <v>0</v>
          </cell>
          <cell r="K1191">
            <v>0</v>
          </cell>
          <cell r="L1191">
            <v>0</v>
          </cell>
          <cell r="M1191">
            <v>6000</v>
          </cell>
          <cell r="N1191">
            <v>6000</v>
          </cell>
          <cell r="P1191">
            <v>0</v>
          </cell>
        </row>
        <row r="1192">
          <cell r="H1192" t="str">
            <v>Lathish Kumar Gandla-1700142c205</v>
          </cell>
          <cell r="I1192" t="str">
            <v/>
          </cell>
          <cell r="J1192">
            <v>0</v>
          </cell>
          <cell r="K1192">
            <v>0</v>
          </cell>
          <cell r="L1192">
            <v>0</v>
          </cell>
          <cell r="M1192">
            <v>6000</v>
          </cell>
          <cell r="N1192">
            <v>6000</v>
          </cell>
          <cell r="P1192">
            <v>0</v>
          </cell>
        </row>
        <row r="1193">
          <cell r="H1193" t="str">
            <v>Satya Raj Daniel Boda-1700354c204</v>
          </cell>
          <cell r="I1193" t="str">
            <v/>
          </cell>
          <cell r="J1193">
            <v>0</v>
          </cell>
          <cell r="K1193">
            <v>0</v>
          </cell>
          <cell r="L1193">
            <v>0</v>
          </cell>
          <cell r="M1193">
            <v>6000</v>
          </cell>
          <cell r="N1193">
            <v>6000</v>
          </cell>
          <cell r="P1193">
            <v>0</v>
          </cell>
        </row>
        <row r="1194">
          <cell r="H1194" t="str">
            <v>Tanoori Alekhya-1700281c203</v>
          </cell>
          <cell r="I1194" t="str">
            <v/>
          </cell>
          <cell r="J1194">
            <v>0</v>
          </cell>
          <cell r="K1194">
            <v>0</v>
          </cell>
          <cell r="L1194">
            <v>0</v>
          </cell>
          <cell r="M1194">
            <v>6000</v>
          </cell>
          <cell r="N1194">
            <v>6000</v>
          </cell>
          <cell r="P1194">
            <v>0</v>
          </cell>
        </row>
        <row r="1195">
          <cell r="H1195" t="str">
            <v>Gannapu Reddy Charith Reddy-1700125c202</v>
          </cell>
          <cell r="I1195" t="str">
            <v/>
          </cell>
          <cell r="J1195">
            <v>0</v>
          </cell>
          <cell r="K1195">
            <v>0</v>
          </cell>
          <cell r="L1195">
            <v>0</v>
          </cell>
          <cell r="M1195">
            <v>6000</v>
          </cell>
          <cell r="N1195">
            <v>6000</v>
          </cell>
          <cell r="P1195">
            <v>0</v>
          </cell>
        </row>
        <row r="1196">
          <cell r="H1196" t="str">
            <v>Sai Kumar Pagidipalli-1700346c204</v>
          </cell>
          <cell r="I1196" t="str">
            <v/>
          </cell>
          <cell r="J1196">
            <v>0</v>
          </cell>
          <cell r="K1196">
            <v>0</v>
          </cell>
          <cell r="L1196">
            <v>0</v>
          </cell>
          <cell r="M1196">
            <v>6000</v>
          </cell>
          <cell r="N1196">
            <v>6000</v>
          </cell>
          <cell r="P1196">
            <v>0</v>
          </cell>
        </row>
        <row r="1197">
          <cell r="H1197" t="str">
            <v>Jaideep Reddy Gedi-1700215c203</v>
          </cell>
          <cell r="I1197" t="str">
            <v/>
          </cell>
          <cell r="J1197">
            <v>0</v>
          </cell>
          <cell r="K1197">
            <v>0</v>
          </cell>
          <cell r="L1197">
            <v>0</v>
          </cell>
          <cell r="M1197">
            <v>6000</v>
          </cell>
          <cell r="N1197">
            <v>6000</v>
          </cell>
          <cell r="P1197">
            <v>0</v>
          </cell>
        </row>
        <row r="1198">
          <cell r="H1198" t="str">
            <v>Sanjeeva Reddy Gangadasari-1700352c204</v>
          </cell>
          <cell r="I1198" t="str">
            <v/>
          </cell>
          <cell r="J1198">
            <v>0</v>
          </cell>
          <cell r="K1198">
            <v>0</v>
          </cell>
          <cell r="L1198">
            <v>0</v>
          </cell>
          <cell r="M1198">
            <v>6000</v>
          </cell>
          <cell r="N1198">
            <v>6000</v>
          </cell>
          <cell r="P1198">
            <v>0</v>
          </cell>
        </row>
        <row r="1199">
          <cell r="H1199" t="str">
            <v>Sitaram Chowdary Movva-1700429c205</v>
          </cell>
          <cell r="I1199" t="str">
            <v/>
          </cell>
          <cell r="J1199">
            <v>0</v>
          </cell>
          <cell r="K1199">
            <v>0</v>
          </cell>
          <cell r="L1199">
            <v>0</v>
          </cell>
          <cell r="M1199">
            <v>6000</v>
          </cell>
          <cell r="N1199">
            <v>6000</v>
          </cell>
          <cell r="P1199">
            <v>0</v>
          </cell>
        </row>
        <row r="1200">
          <cell r="H1200" t="str">
            <v>Sai Purna Praneeth Cheekati-1700347c204</v>
          </cell>
          <cell r="I1200" t="str">
            <v/>
          </cell>
          <cell r="J1200">
            <v>0</v>
          </cell>
          <cell r="K1200">
            <v>0</v>
          </cell>
          <cell r="L1200">
            <v>0</v>
          </cell>
          <cell r="M1200">
            <v>6000</v>
          </cell>
          <cell r="N1200">
            <v>6000</v>
          </cell>
          <cell r="P1200">
            <v>0</v>
          </cell>
        </row>
        <row r="1201">
          <cell r="H1201" t="str">
            <v>Rama Krishnam Raju Pericherla-1700114c201</v>
          </cell>
          <cell r="I1201" t="str">
            <v/>
          </cell>
          <cell r="J1201">
            <v>0</v>
          </cell>
          <cell r="K1201">
            <v>0</v>
          </cell>
          <cell r="L1201">
            <v>0</v>
          </cell>
          <cell r="M1201">
            <v>6000</v>
          </cell>
          <cell r="N1201">
            <v>6000</v>
          </cell>
          <cell r="P1201">
            <v>0</v>
          </cell>
        </row>
        <row r="1202">
          <cell r="H1202" t="str">
            <v>Tumati Naga Praneeth-1700282c203</v>
          </cell>
          <cell r="I1202" t="str">
            <v/>
          </cell>
          <cell r="J1202">
            <v>0</v>
          </cell>
          <cell r="K1202">
            <v>0</v>
          </cell>
          <cell r="L1202">
            <v>0</v>
          </cell>
          <cell r="M1202">
            <v>6000</v>
          </cell>
          <cell r="N1202">
            <v>6000</v>
          </cell>
          <cell r="P1202">
            <v>0</v>
          </cell>
        </row>
        <row r="1203">
          <cell r="H1203" t="str">
            <v>Dindukurthi Prema Chandra-1700206c203</v>
          </cell>
          <cell r="I1203" t="str">
            <v/>
          </cell>
          <cell r="J1203">
            <v>0</v>
          </cell>
          <cell r="K1203">
            <v>0</v>
          </cell>
          <cell r="L1203">
            <v>0</v>
          </cell>
          <cell r="M1203">
            <v>6000</v>
          </cell>
          <cell r="N1203">
            <v>6000</v>
          </cell>
          <cell r="P1203">
            <v>0</v>
          </cell>
        </row>
        <row r="1204">
          <cell r="H1204" t="str">
            <v>Sai Krishna Sathvik Chakka-1700416c205</v>
          </cell>
          <cell r="I1204" t="str">
            <v/>
          </cell>
          <cell r="J1204">
            <v>0</v>
          </cell>
          <cell r="K1204">
            <v>0</v>
          </cell>
          <cell r="L1204">
            <v>0</v>
          </cell>
          <cell r="M1204">
            <v>6000</v>
          </cell>
          <cell r="N1204">
            <v>6000</v>
          </cell>
          <cell r="P1204">
            <v>0</v>
          </cell>
        </row>
        <row r="1205">
          <cell r="H1205" t="str">
            <v>Teja Krishna Kopuri-1700363c204</v>
          </cell>
          <cell r="I1205" t="str">
            <v/>
          </cell>
          <cell r="J1205">
            <v>0</v>
          </cell>
          <cell r="K1205">
            <v>0</v>
          </cell>
          <cell r="L1205">
            <v>0</v>
          </cell>
          <cell r="M1205">
            <v>6000</v>
          </cell>
          <cell r="N1205">
            <v>6000</v>
          </cell>
          <cell r="P1205">
            <v>0</v>
          </cell>
        </row>
        <row r="1206">
          <cell r="H1206" t="str">
            <v>Koneru .v Chandralekha Chowdary-1700395c205</v>
          </cell>
          <cell r="I1206" t="str">
            <v/>
          </cell>
          <cell r="J1206">
            <v>0</v>
          </cell>
          <cell r="K1206">
            <v>0</v>
          </cell>
          <cell r="L1206">
            <v>0</v>
          </cell>
          <cell r="M1206">
            <v>6000</v>
          </cell>
          <cell r="N1206">
            <v>6000</v>
          </cell>
          <cell r="P1206">
            <v>0</v>
          </cell>
        </row>
        <row r="1207">
          <cell r="H1207" t="str">
            <v>Raja Hemanth Kumar Manepalli-1700162c202</v>
          </cell>
          <cell r="I1207" t="str">
            <v/>
          </cell>
          <cell r="J1207">
            <v>0</v>
          </cell>
          <cell r="K1207">
            <v>0</v>
          </cell>
          <cell r="L1207">
            <v>0</v>
          </cell>
          <cell r="M1207">
            <v>6000</v>
          </cell>
          <cell r="N1207">
            <v>6000</v>
          </cell>
          <cell r="P1207">
            <v>0</v>
          </cell>
        </row>
        <row r="1208">
          <cell r="H1208" t="str">
            <v>Kvn Vinuth Reddy Velagala-1700325c204</v>
          </cell>
          <cell r="I1208" t="str">
            <v/>
          </cell>
          <cell r="J1208">
            <v>0</v>
          </cell>
          <cell r="K1208">
            <v>0</v>
          </cell>
          <cell r="L1208">
            <v>0</v>
          </cell>
          <cell r="M1208">
            <v>6000</v>
          </cell>
          <cell r="N1208">
            <v>6000</v>
          </cell>
          <cell r="P1208">
            <v>0</v>
          </cell>
        </row>
        <row r="1209">
          <cell r="H1209" t="str">
            <v>Koya Sai Ram Manohar-1700137c202</v>
          </cell>
          <cell r="I1209" t="str">
            <v/>
          </cell>
          <cell r="J1209">
            <v>0</v>
          </cell>
          <cell r="K1209">
            <v>0</v>
          </cell>
          <cell r="L1209">
            <v>0</v>
          </cell>
          <cell r="M1209">
            <v>6000</v>
          </cell>
          <cell r="N1209">
            <v>6000</v>
          </cell>
          <cell r="P1209">
            <v>0</v>
          </cell>
        </row>
        <row r="1210">
          <cell r="H1210" t="str">
            <v>Harsha Vardhan Sai Machineni-1700315c204</v>
          </cell>
          <cell r="I1210" t="str">
            <v/>
          </cell>
          <cell r="J1210">
            <v>0</v>
          </cell>
          <cell r="K1210">
            <v>0</v>
          </cell>
          <cell r="L1210">
            <v>0</v>
          </cell>
          <cell r="M1210">
            <v>6000</v>
          </cell>
          <cell r="N1210">
            <v>6000</v>
          </cell>
          <cell r="P1210">
            <v>0</v>
          </cell>
        </row>
        <row r="1211">
          <cell r="H1211" t="str">
            <v>Pratham Agarwal-1700158c202</v>
          </cell>
          <cell r="I1211" t="str">
            <v/>
          </cell>
          <cell r="J1211">
            <v>0</v>
          </cell>
          <cell r="K1211">
            <v>0</v>
          </cell>
          <cell r="L1211">
            <v>0</v>
          </cell>
          <cell r="M1211">
            <v>6000</v>
          </cell>
          <cell r="N1211">
            <v>6000</v>
          </cell>
          <cell r="P1211">
            <v>0</v>
          </cell>
        </row>
        <row r="1212">
          <cell r="H1212" t="str">
            <v>Aneesh Gupta Vandanapu-1700193c203</v>
          </cell>
          <cell r="I1212" t="str">
            <v/>
          </cell>
          <cell r="J1212">
            <v>0</v>
          </cell>
          <cell r="K1212">
            <v>0</v>
          </cell>
          <cell r="L1212">
            <v>0</v>
          </cell>
          <cell r="M1212">
            <v>6000</v>
          </cell>
          <cell r="N1212">
            <v>6000</v>
          </cell>
          <cell r="P1212">
            <v>0</v>
          </cell>
        </row>
        <row r="1213">
          <cell r="H1213" t="str">
            <v>Harshil Rastogi-1700130c202</v>
          </cell>
          <cell r="I1213" t="str">
            <v/>
          </cell>
          <cell r="J1213">
            <v>0</v>
          </cell>
          <cell r="K1213">
            <v>0</v>
          </cell>
          <cell r="L1213">
            <v>0</v>
          </cell>
          <cell r="M1213">
            <v>6000</v>
          </cell>
          <cell r="N1213">
            <v>6000</v>
          </cell>
          <cell r="P1213">
            <v>0</v>
          </cell>
        </row>
        <row r="1214">
          <cell r="H1214" t="str">
            <v>Dinesh Kumar Reddy Singam-1700123c202</v>
          </cell>
          <cell r="I1214" t="str">
            <v/>
          </cell>
          <cell r="J1214">
            <v>0</v>
          </cell>
          <cell r="K1214">
            <v>0</v>
          </cell>
          <cell r="L1214">
            <v>0</v>
          </cell>
          <cell r="M1214">
            <v>6000</v>
          </cell>
          <cell r="N1214">
            <v>6000</v>
          </cell>
          <cell r="P1214">
            <v>0</v>
          </cell>
        </row>
        <row r="1215">
          <cell r="H1215" t="str">
            <v>Charles Christopher Nallapu-1700382c205</v>
          </cell>
          <cell r="I1215" t="str">
            <v/>
          </cell>
          <cell r="J1215">
            <v>0</v>
          </cell>
          <cell r="K1215">
            <v>0</v>
          </cell>
          <cell r="L1215">
            <v>0</v>
          </cell>
          <cell r="M1215">
            <v>6000</v>
          </cell>
          <cell r="N1215">
            <v>6000</v>
          </cell>
          <cell r="P1215">
            <v>0</v>
          </cell>
        </row>
        <row r="1216">
          <cell r="H1216" t="str">
            <v>Sreenivasulu Tanguturi-1700359c204</v>
          </cell>
          <cell r="I1216" t="str">
            <v/>
          </cell>
          <cell r="J1216">
            <v>0</v>
          </cell>
          <cell r="K1216">
            <v>0</v>
          </cell>
          <cell r="L1216">
            <v>0</v>
          </cell>
          <cell r="M1216">
            <v>6000</v>
          </cell>
          <cell r="N1216">
            <v>6000</v>
          </cell>
          <cell r="P1216">
            <v>0</v>
          </cell>
        </row>
        <row r="1217">
          <cell r="H1217" t="str">
            <v>Jyasta Mohansai-1700320c204</v>
          </cell>
          <cell r="I1217" t="str">
            <v/>
          </cell>
          <cell r="J1217">
            <v>0</v>
          </cell>
          <cell r="K1217">
            <v>0</v>
          </cell>
          <cell r="L1217">
            <v>0</v>
          </cell>
          <cell r="M1217">
            <v>6000</v>
          </cell>
          <cell r="N1217">
            <v>6000</v>
          </cell>
          <cell r="P1217">
            <v>0</v>
          </cell>
        </row>
        <row r="1218">
          <cell r="H1218" t="str">
            <v>Karan Takhtani-1700135c202</v>
          </cell>
          <cell r="I1218" t="str">
            <v/>
          </cell>
          <cell r="J1218">
            <v>0</v>
          </cell>
          <cell r="K1218">
            <v>0</v>
          </cell>
          <cell r="L1218">
            <v>0</v>
          </cell>
          <cell r="M1218">
            <v>6000</v>
          </cell>
          <cell r="N1218">
            <v>6000</v>
          </cell>
          <cell r="P1218">
            <v>0</v>
          </cell>
        </row>
        <row r="1219">
          <cell r="H1219" t="str">
            <v>Sai Indra Praneeth Meka-1700345c204</v>
          </cell>
          <cell r="I1219" t="str">
            <v/>
          </cell>
          <cell r="J1219">
            <v>0</v>
          </cell>
          <cell r="K1219">
            <v>0</v>
          </cell>
          <cell r="L1219">
            <v>0</v>
          </cell>
          <cell r="M1219">
            <v>6000</v>
          </cell>
          <cell r="N1219">
            <v>6000</v>
          </cell>
          <cell r="P1219">
            <v>0</v>
          </cell>
        </row>
        <row r="1220">
          <cell r="H1220" t="str">
            <v>Yash Yadav-1700442c205</v>
          </cell>
          <cell r="I1220" t="str">
            <v/>
          </cell>
          <cell r="J1220">
            <v>0</v>
          </cell>
          <cell r="K1220">
            <v>0</v>
          </cell>
          <cell r="L1220">
            <v>0</v>
          </cell>
          <cell r="M1220">
            <v>6000</v>
          </cell>
          <cell r="N1220">
            <v>6000</v>
          </cell>
          <cell r="P1220">
            <v>0</v>
          </cell>
        </row>
        <row r="1221">
          <cell r="H1221" t="str">
            <v>Akhil Chandra Kosana-1700187c203</v>
          </cell>
          <cell r="I1221" t="str">
            <v/>
          </cell>
          <cell r="J1221">
            <v>0</v>
          </cell>
          <cell r="K1221">
            <v>0</v>
          </cell>
          <cell r="L1221">
            <v>0</v>
          </cell>
          <cell r="M1221">
            <v>6000</v>
          </cell>
          <cell r="N1221">
            <v>6000</v>
          </cell>
          <cell r="P1221">
            <v>0</v>
          </cell>
        </row>
        <row r="1222">
          <cell r="H1222" t="str">
            <v>Yelisetti Ravi Kiran-1700291c203</v>
          </cell>
          <cell r="I1222" t="str">
            <v/>
          </cell>
          <cell r="J1222">
            <v>0</v>
          </cell>
          <cell r="K1222">
            <v>0</v>
          </cell>
          <cell r="L1222">
            <v>0</v>
          </cell>
          <cell r="M1222">
            <v>6000</v>
          </cell>
          <cell r="N1222">
            <v>6000</v>
          </cell>
          <cell r="P1222">
            <v>0</v>
          </cell>
        </row>
        <row r="1223">
          <cell r="H1223" t="str">
            <v>Pendota Manijith-1700338c204</v>
          </cell>
          <cell r="I1223" t="str">
            <v/>
          </cell>
          <cell r="J1223">
            <v>0</v>
          </cell>
          <cell r="K1223">
            <v>0</v>
          </cell>
          <cell r="L1223">
            <v>0</v>
          </cell>
          <cell r="M1223">
            <v>6000</v>
          </cell>
          <cell r="N1223">
            <v>6000</v>
          </cell>
          <cell r="P1223">
            <v>0</v>
          </cell>
        </row>
        <row r="1224">
          <cell r="H1224" t="str">
            <v>Navaneeth Nanda Manikyala-1700244c203</v>
          </cell>
          <cell r="I1224" t="str">
            <v/>
          </cell>
          <cell r="J1224">
            <v>0</v>
          </cell>
          <cell r="K1224">
            <v>0</v>
          </cell>
          <cell r="L1224">
            <v>0</v>
          </cell>
          <cell r="M1224">
            <v>6000</v>
          </cell>
          <cell r="N1224">
            <v>6000</v>
          </cell>
          <cell r="P1224">
            <v>0</v>
          </cell>
        </row>
        <row r="1225">
          <cell r="H1225" t="str">
            <v>Marthala Nagavishnu-1700402c205</v>
          </cell>
          <cell r="I1225" t="str">
            <v/>
          </cell>
          <cell r="J1225">
            <v>0</v>
          </cell>
          <cell r="K1225">
            <v>0</v>
          </cell>
          <cell r="L1225">
            <v>0</v>
          </cell>
          <cell r="M1225">
            <v>6000</v>
          </cell>
          <cell r="N1225">
            <v>6000</v>
          </cell>
          <cell r="P1225">
            <v>0</v>
          </cell>
        </row>
        <row r="1226">
          <cell r="H1226" t="str">
            <v>Amol Gupta-1700372c205</v>
          </cell>
          <cell r="I1226" t="str">
            <v/>
          </cell>
          <cell r="J1226">
            <v>0</v>
          </cell>
          <cell r="K1226">
            <v>0</v>
          </cell>
          <cell r="L1226">
            <v>0</v>
          </cell>
          <cell r="M1226">
            <v>6000</v>
          </cell>
          <cell r="N1226">
            <v>6000</v>
          </cell>
          <cell r="P1226">
            <v>0</v>
          </cell>
        </row>
        <row r="1227">
          <cell r="H1227" t="str">
            <v>Yogesh Saraogi-1700183c202</v>
          </cell>
          <cell r="I1227" t="str">
            <v/>
          </cell>
          <cell r="J1227">
            <v>0</v>
          </cell>
          <cell r="K1227">
            <v>0</v>
          </cell>
          <cell r="L1227">
            <v>0</v>
          </cell>
          <cell r="M1227">
            <v>6000</v>
          </cell>
          <cell r="N1227">
            <v>6000</v>
          </cell>
          <cell r="P1227">
            <v>0</v>
          </cell>
        </row>
        <row r="1228">
          <cell r="H1228" t="str">
            <v>Yellina Ganesh-1700443c205</v>
          </cell>
          <cell r="I1228" t="str">
            <v/>
          </cell>
          <cell r="J1228">
            <v>0</v>
          </cell>
          <cell r="K1228">
            <v>0</v>
          </cell>
          <cell r="L1228">
            <v>0</v>
          </cell>
          <cell r="M1228">
            <v>6410</v>
          </cell>
          <cell r="N1228">
            <v>6000</v>
          </cell>
          <cell r="O1228" t="str">
            <v>Dr</v>
          </cell>
          <cell r="P1228">
            <v>410</v>
          </cell>
        </row>
        <row r="1229">
          <cell r="H1229" t="str">
            <v>Yajat Gupta-1700180c202</v>
          </cell>
          <cell r="I1229" t="str">
            <v/>
          </cell>
          <cell r="J1229">
            <v>0</v>
          </cell>
          <cell r="K1229">
            <v>0</v>
          </cell>
          <cell r="L1229">
            <v>0</v>
          </cell>
          <cell r="M1229">
            <v>6000</v>
          </cell>
          <cell r="N1229">
            <v>6000</v>
          </cell>
          <cell r="P1229">
            <v>0</v>
          </cell>
        </row>
        <row r="1230">
          <cell r="H1230" t="str">
            <v>Vineet Kumar Agarwal-1700287c203</v>
          </cell>
          <cell r="I1230" t="str">
            <v/>
          </cell>
          <cell r="J1230">
            <v>0</v>
          </cell>
          <cell r="K1230">
            <v>0</v>
          </cell>
          <cell r="L1230">
            <v>0</v>
          </cell>
          <cell r="M1230">
            <v>6000</v>
          </cell>
          <cell r="N1230">
            <v>6000</v>
          </cell>
          <cell r="P1230">
            <v>0</v>
          </cell>
        </row>
        <row r="1231">
          <cell r="H1231" t="str">
            <v>Vibhishan Ranga-1700365c204</v>
          </cell>
          <cell r="I1231" t="str">
            <v/>
          </cell>
          <cell r="J1231">
            <v>0</v>
          </cell>
          <cell r="K1231">
            <v>0</v>
          </cell>
          <cell r="L1231">
            <v>0</v>
          </cell>
          <cell r="M1231">
            <v>206000</v>
          </cell>
          <cell r="N1231">
            <v>206000</v>
          </cell>
          <cell r="P1231">
            <v>0</v>
          </cell>
        </row>
        <row r="1232">
          <cell r="H1232" t="str">
            <v>Vemula Sarath Chandra-1700364c204</v>
          </cell>
          <cell r="I1232" t="str">
            <v/>
          </cell>
          <cell r="J1232">
            <v>0</v>
          </cell>
          <cell r="K1232">
            <v>0</v>
          </cell>
          <cell r="L1232">
            <v>0</v>
          </cell>
          <cell r="M1232">
            <v>6000</v>
          </cell>
          <cell r="N1232">
            <v>6000</v>
          </cell>
          <cell r="P1232">
            <v>0</v>
          </cell>
        </row>
        <row r="1233">
          <cell r="H1233" t="str">
            <v>Tiruttani Mohana Krishna Sai-1700436c205</v>
          </cell>
          <cell r="I1233" t="str">
            <v/>
          </cell>
          <cell r="J1233">
            <v>0</v>
          </cell>
          <cell r="K1233">
            <v>0</v>
          </cell>
          <cell r="L1233">
            <v>0</v>
          </cell>
          <cell r="M1233">
            <v>6000</v>
          </cell>
          <cell r="N1233">
            <v>6000</v>
          </cell>
          <cell r="P1233">
            <v>0</v>
          </cell>
        </row>
        <row r="1234">
          <cell r="H1234" t="str">
            <v>Swarnim Neema-1700362c204</v>
          </cell>
          <cell r="I1234" t="str">
            <v/>
          </cell>
          <cell r="J1234">
            <v>0</v>
          </cell>
          <cell r="K1234">
            <v>0</v>
          </cell>
          <cell r="L1234">
            <v>0</v>
          </cell>
          <cell r="M1234">
            <v>6000</v>
          </cell>
          <cell r="N1234">
            <v>6000</v>
          </cell>
          <cell r="P1234">
            <v>0</v>
          </cell>
        </row>
        <row r="1235">
          <cell r="H1235" t="str">
            <v>Sri Satya Harsha Tammana-1700431c205</v>
          </cell>
          <cell r="I1235" t="str">
            <v/>
          </cell>
          <cell r="J1235">
            <v>0</v>
          </cell>
          <cell r="K1235">
            <v>0</v>
          </cell>
          <cell r="L1235">
            <v>0</v>
          </cell>
          <cell r="M1235">
            <v>6000</v>
          </cell>
          <cell r="N1235">
            <v>6000</v>
          </cell>
          <cell r="P1235">
            <v>0</v>
          </cell>
        </row>
        <row r="1236">
          <cell r="H1236" t="str">
            <v>Sirpy Reddy Ramprasad Reddy-1700428c205</v>
          </cell>
          <cell r="I1236" t="str">
            <v/>
          </cell>
          <cell r="J1236">
            <v>0</v>
          </cell>
          <cell r="K1236">
            <v>0</v>
          </cell>
          <cell r="L1236">
            <v>0</v>
          </cell>
          <cell r="M1236">
            <v>6000</v>
          </cell>
          <cell r="N1236">
            <v>6000</v>
          </cell>
          <cell r="P1236">
            <v>0</v>
          </cell>
        </row>
        <row r="1237">
          <cell r="H1237" t="str">
            <v>Siddhant Gadhe-1700427c205</v>
          </cell>
          <cell r="I1237" t="str">
            <v/>
          </cell>
          <cell r="J1237">
            <v>0</v>
          </cell>
          <cell r="K1237">
            <v>0</v>
          </cell>
          <cell r="L1237">
            <v>0</v>
          </cell>
          <cell r="M1237">
            <v>6000</v>
          </cell>
          <cell r="N1237">
            <v>6000</v>
          </cell>
          <cell r="P1237">
            <v>0</v>
          </cell>
        </row>
        <row r="1238">
          <cell r="H1238" t="str">
            <v>Shivam Vyas-1700424c205</v>
          </cell>
          <cell r="I1238" t="str">
            <v/>
          </cell>
          <cell r="J1238">
            <v>0</v>
          </cell>
          <cell r="K1238">
            <v>0</v>
          </cell>
          <cell r="L1238">
            <v>0</v>
          </cell>
          <cell r="M1238">
            <v>6000</v>
          </cell>
          <cell r="N1238">
            <v>6000</v>
          </cell>
          <cell r="P1238">
            <v>0</v>
          </cell>
        </row>
        <row r="1239">
          <cell r="H1239" t="str">
            <v>Shashank Aggarwal-1700421c205</v>
          </cell>
          <cell r="I1239" t="str">
            <v/>
          </cell>
          <cell r="J1239">
            <v>0</v>
          </cell>
          <cell r="K1239">
            <v>0</v>
          </cell>
          <cell r="L1239">
            <v>0</v>
          </cell>
          <cell r="M1239">
            <v>6000</v>
          </cell>
          <cell r="N1239">
            <v>6000</v>
          </cell>
          <cell r="P1239">
            <v>0</v>
          </cell>
        </row>
        <row r="1240">
          <cell r="H1240" t="str">
            <v>Seemakurthi Asish-1700356c204</v>
          </cell>
          <cell r="I1240" t="str">
            <v/>
          </cell>
          <cell r="J1240">
            <v>0</v>
          </cell>
          <cell r="K1240">
            <v>0</v>
          </cell>
          <cell r="L1240">
            <v>0</v>
          </cell>
          <cell r="M1240">
            <v>6000</v>
          </cell>
          <cell r="N1240">
            <v>6000</v>
          </cell>
          <cell r="P1240">
            <v>0</v>
          </cell>
        </row>
        <row r="1241">
          <cell r="H1241" t="str">
            <v>Savi Anil Khokle-1700167c202</v>
          </cell>
          <cell r="I1241" t="str">
            <v/>
          </cell>
          <cell r="J1241">
            <v>0</v>
          </cell>
          <cell r="K1241">
            <v>0</v>
          </cell>
          <cell r="L1241">
            <v>0</v>
          </cell>
          <cell r="M1241">
            <v>6000</v>
          </cell>
          <cell r="N1241">
            <v>6000</v>
          </cell>
          <cell r="P1241">
            <v>0</v>
          </cell>
        </row>
        <row r="1242">
          <cell r="H1242" t="str">
            <v>Saksham Gupta-1700164c202</v>
          </cell>
          <cell r="I1242" t="str">
            <v/>
          </cell>
          <cell r="J1242">
            <v>0</v>
          </cell>
          <cell r="K1242">
            <v>0</v>
          </cell>
          <cell r="L1242">
            <v>0</v>
          </cell>
          <cell r="M1242">
            <v>6000</v>
          </cell>
          <cell r="N1242">
            <v>6000</v>
          </cell>
          <cell r="P1242">
            <v>0</v>
          </cell>
        </row>
        <row r="1243">
          <cell r="H1243" t="str">
            <v>Saiteja Bajoji-1700417c205</v>
          </cell>
          <cell r="I1243" t="str">
            <v/>
          </cell>
          <cell r="J1243">
            <v>0</v>
          </cell>
          <cell r="K1243">
            <v>0</v>
          </cell>
          <cell r="L1243">
            <v>0</v>
          </cell>
          <cell r="M1243">
            <v>6000</v>
          </cell>
          <cell r="N1243">
            <v>6000</v>
          </cell>
          <cell r="P1243">
            <v>0</v>
          </cell>
        </row>
        <row r="1244">
          <cell r="H1244" t="str">
            <v>Poluru Manasi-1700341c204</v>
          </cell>
          <cell r="I1244" t="str">
            <v/>
          </cell>
          <cell r="J1244">
            <v>0</v>
          </cell>
          <cell r="K1244">
            <v>0</v>
          </cell>
          <cell r="L1244">
            <v>0</v>
          </cell>
          <cell r="M1244">
            <v>6000</v>
          </cell>
          <cell r="N1244">
            <v>6000</v>
          </cell>
          <cell r="P1244">
            <v>0</v>
          </cell>
        </row>
        <row r="1245">
          <cell r="H1245" t="str">
            <v>Pavan Reddy Gangadasari-1700409c205</v>
          </cell>
          <cell r="I1245" t="str">
            <v/>
          </cell>
          <cell r="J1245">
            <v>0</v>
          </cell>
          <cell r="K1245">
            <v>0</v>
          </cell>
          <cell r="L1245">
            <v>0</v>
          </cell>
          <cell r="M1245">
            <v>6000</v>
          </cell>
          <cell r="N1245">
            <v>6000</v>
          </cell>
          <cell r="P1245">
            <v>0</v>
          </cell>
        </row>
        <row r="1246">
          <cell r="H1246" t="str">
            <v>Pallerla Likhitha-1700254c203</v>
          </cell>
          <cell r="I1246" t="str">
            <v/>
          </cell>
          <cell r="J1246">
            <v>0</v>
          </cell>
          <cell r="K1246">
            <v>0</v>
          </cell>
          <cell r="L1246">
            <v>0</v>
          </cell>
          <cell r="M1246">
            <v>6000</v>
          </cell>
          <cell r="N1246">
            <v>6000</v>
          </cell>
          <cell r="P1246">
            <v>0</v>
          </cell>
        </row>
        <row r="1247">
          <cell r="H1247" t="str">
            <v>Pallaprolu Poorna Sai Reddy-1700408c205</v>
          </cell>
          <cell r="I1247" t="str">
            <v/>
          </cell>
          <cell r="J1247">
            <v>0</v>
          </cell>
          <cell r="K1247">
            <v>0</v>
          </cell>
          <cell r="L1247">
            <v>0</v>
          </cell>
          <cell r="M1247">
            <v>6000</v>
          </cell>
          <cell r="N1247">
            <v>6000</v>
          </cell>
          <cell r="P1247">
            <v>0</v>
          </cell>
        </row>
        <row r="1248">
          <cell r="H1248" t="str">
            <v>Nirjogi Dinesh-1700334c204</v>
          </cell>
          <cell r="I1248" t="str">
            <v/>
          </cell>
          <cell r="J1248">
            <v>0</v>
          </cell>
          <cell r="K1248">
            <v>0</v>
          </cell>
          <cell r="L1248">
            <v>0</v>
          </cell>
          <cell r="M1248">
            <v>6000</v>
          </cell>
          <cell r="N1248">
            <v>6000</v>
          </cell>
          <cell r="P1248">
            <v>0</v>
          </cell>
        </row>
        <row r="1249">
          <cell r="H1249" t="str">
            <v>Nikhil Mylarusetty-1700246c203</v>
          </cell>
          <cell r="I1249" t="str">
            <v/>
          </cell>
          <cell r="J1249">
            <v>0</v>
          </cell>
          <cell r="K1249">
            <v>0</v>
          </cell>
          <cell r="L1249">
            <v>0</v>
          </cell>
          <cell r="M1249">
            <v>6000</v>
          </cell>
          <cell r="N1249">
            <v>6000</v>
          </cell>
          <cell r="P1249">
            <v>0</v>
          </cell>
        </row>
        <row r="1250">
          <cell r="H1250" t="str">
            <v>Naveen Malik-1700405c205</v>
          </cell>
          <cell r="I1250" t="str">
            <v/>
          </cell>
          <cell r="J1250">
            <v>0</v>
          </cell>
          <cell r="K1250">
            <v>0</v>
          </cell>
          <cell r="L1250">
            <v>0</v>
          </cell>
          <cell r="M1250">
            <v>6000</v>
          </cell>
          <cell r="N1250">
            <v>6000</v>
          </cell>
          <cell r="P1250">
            <v>0</v>
          </cell>
        </row>
        <row r="1251">
          <cell r="H1251" t="str">
            <v>Mvsss Chakri Krishna-1700144c203</v>
          </cell>
          <cell r="I1251" t="str">
            <v/>
          </cell>
          <cell r="J1251">
            <v>0</v>
          </cell>
          <cell r="K1251">
            <v>0</v>
          </cell>
          <cell r="L1251">
            <v>0</v>
          </cell>
          <cell r="M1251">
            <v>6000</v>
          </cell>
          <cell r="N1251">
            <v>6000</v>
          </cell>
          <cell r="P1251">
            <v>0</v>
          </cell>
        </row>
        <row r="1252">
          <cell r="H1252" t="str">
            <v>Murakondatarunkumarreddy-1700243c203</v>
          </cell>
          <cell r="I1252" t="str">
            <v/>
          </cell>
          <cell r="J1252">
            <v>0</v>
          </cell>
          <cell r="K1252">
            <v>0</v>
          </cell>
          <cell r="L1252">
            <v>0</v>
          </cell>
          <cell r="M1252">
            <v>6250</v>
          </cell>
          <cell r="N1252">
            <v>6250</v>
          </cell>
          <cell r="P1252">
            <v>0</v>
          </cell>
        </row>
        <row r="1253">
          <cell r="H1253" t="str">
            <v>Mohit Mehta-1700241c203</v>
          </cell>
          <cell r="I1253" t="str">
            <v/>
          </cell>
          <cell r="J1253">
            <v>0</v>
          </cell>
          <cell r="K1253">
            <v>0</v>
          </cell>
          <cell r="L1253">
            <v>0</v>
          </cell>
          <cell r="M1253">
            <v>6000</v>
          </cell>
          <cell r="N1253">
            <v>6000</v>
          </cell>
          <cell r="P1253">
            <v>0</v>
          </cell>
        </row>
        <row r="1254">
          <cell r="H1254" t="str">
            <v>Meher Chaitanya Gurram-1700148c202</v>
          </cell>
          <cell r="I1254" t="str">
            <v/>
          </cell>
          <cell r="J1254">
            <v>0</v>
          </cell>
          <cell r="K1254">
            <v>0</v>
          </cell>
          <cell r="L1254">
            <v>0</v>
          </cell>
          <cell r="M1254">
            <v>6000</v>
          </cell>
          <cell r="N1254">
            <v>6000</v>
          </cell>
          <cell r="P1254">
            <v>0</v>
          </cell>
        </row>
        <row r="1255">
          <cell r="H1255" t="str">
            <v>M.ananya-1700231c203</v>
          </cell>
          <cell r="I1255" t="str">
            <v/>
          </cell>
          <cell r="J1255">
            <v>0</v>
          </cell>
          <cell r="K1255">
            <v>0</v>
          </cell>
          <cell r="L1255">
            <v>0</v>
          </cell>
          <cell r="M1255">
            <v>6000</v>
          </cell>
          <cell r="N1255">
            <v>6000</v>
          </cell>
          <cell r="P1255">
            <v>0</v>
          </cell>
        </row>
        <row r="1256">
          <cell r="H1256" t="str">
            <v>Maguluri Gopi-1700329c204</v>
          </cell>
          <cell r="I1256" t="str">
            <v/>
          </cell>
          <cell r="J1256">
            <v>0</v>
          </cell>
          <cell r="K1256">
            <v>0</v>
          </cell>
          <cell r="L1256">
            <v>0</v>
          </cell>
          <cell r="M1256">
            <v>6000</v>
          </cell>
          <cell r="N1256">
            <v>6000</v>
          </cell>
          <cell r="P1256">
            <v>0</v>
          </cell>
        </row>
        <row r="1257">
          <cell r="H1257" t="str">
            <v>Madhusudan Ashiya-1700328c204</v>
          </cell>
          <cell r="I1257" t="str">
            <v/>
          </cell>
          <cell r="J1257">
            <v>0</v>
          </cell>
          <cell r="K1257">
            <v>0</v>
          </cell>
          <cell r="L1257">
            <v>0</v>
          </cell>
          <cell r="M1257">
            <v>6000</v>
          </cell>
          <cell r="N1257">
            <v>6000</v>
          </cell>
          <cell r="P1257">
            <v>0</v>
          </cell>
        </row>
        <row r="1258">
          <cell r="H1258" t="str">
            <v>Madhur Garg-1700327c204</v>
          </cell>
          <cell r="I1258" t="str">
            <v/>
          </cell>
          <cell r="J1258">
            <v>0</v>
          </cell>
          <cell r="K1258">
            <v>0</v>
          </cell>
          <cell r="L1258">
            <v>0</v>
          </cell>
          <cell r="M1258">
            <v>6000</v>
          </cell>
          <cell r="N1258">
            <v>6000</v>
          </cell>
          <cell r="P1258">
            <v>0</v>
          </cell>
        </row>
        <row r="1259">
          <cell r="H1259" t="str">
            <v>Lalit Kumar Yadav-1700230c203</v>
          </cell>
          <cell r="I1259" t="str">
            <v/>
          </cell>
          <cell r="J1259">
            <v>0</v>
          </cell>
          <cell r="K1259">
            <v>0</v>
          </cell>
          <cell r="L1259">
            <v>0</v>
          </cell>
          <cell r="M1259">
            <v>6000</v>
          </cell>
          <cell r="N1259">
            <v>6000</v>
          </cell>
          <cell r="P1259">
            <v>0</v>
          </cell>
        </row>
        <row r="1260">
          <cell r="H1260" t="str">
            <v>Kuppam Revanth-1700324c204</v>
          </cell>
          <cell r="I1260" t="str">
            <v/>
          </cell>
          <cell r="J1260">
            <v>0</v>
          </cell>
          <cell r="K1260">
            <v>0</v>
          </cell>
          <cell r="L1260">
            <v>0</v>
          </cell>
          <cell r="M1260">
            <v>6000</v>
          </cell>
          <cell r="N1260">
            <v>6000</v>
          </cell>
          <cell r="P1260">
            <v>0</v>
          </cell>
        </row>
        <row r="1261">
          <cell r="H1261" t="str">
            <v>Koneru Chaitanya-1700224c203</v>
          </cell>
          <cell r="I1261" t="str">
            <v/>
          </cell>
          <cell r="J1261">
            <v>0</v>
          </cell>
          <cell r="K1261">
            <v>0</v>
          </cell>
          <cell r="L1261">
            <v>0</v>
          </cell>
          <cell r="M1261">
            <v>6000</v>
          </cell>
          <cell r="N1261">
            <v>6000</v>
          </cell>
          <cell r="P1261">
            <v>0</v>
          </cell>
        </row>
        <row r="1262">
          <cell r="H1262" t="str">
            <v>Kode Bhageeradh Babu-1700394c205</v>
          </cell>
          <cell r="I1262" t="str">
            <v/>
          </cell>
          <cell r="J1262">
            <v>0</v>
          </cell>
          <cell r="K1262">
            <v>0</v>
          </cell>
          <cell r="L1262">
            <v>0</v>
          </cell>
          <cell r="M1262">
            <v>6000</v>
          </cell>
          <cell r="N1262">
            <v>6000</v>
          </cell>
          <cell r="P1262">
            <v>0</v>
          </cell>
        </row>
        <row r="1263">
          <cell r="H1263" t="str">
            <v>Kethavath Charan Teja-1700111c201</v>
          </cell>
          <cell r="I1263" t="str">
            <v/>
          </cell>
          <cell r="J1263">
            <v>0</v>
          </cell>
          <cell r="K1263">
            <v>0</v>
          </cell>
          <cell r="L1263">
            <v>0</v>
          </cell>
          <cell r="M1263">
            <v>6000</v>
          </cell>
          <cell r="N1263">
            <v>6000</v>
          </cell>
          <cell r="P1263">
            <v>0</v>
          </cell>
        </row>
        <row r="1264">
          <cell r="H1264" t="str">
            <v>Katru Bhavya Chowdary-1700322c204</v>
          </cell>
          <cell r="I1264" t="str">
            <v/>
          </cell>
          <cell r="J1264">
            <v>0</v>
          </cell>
          <cell r="K1264">
            <v>0</v>
          </cell>
          <cell r="L1264">
            <v>0</v>
          </cell>
          <cell r="M1264">
            <v>6000</v>
          </cell>
          <cell r="N1264">
            <v>6000</v>
          </cell>
          <cell r="P1264">
            <v>0</v>
          </cell>
        </row>
        <row r="1265">
          <cell r="H1265" t="str">
            <v>Karegoud Uday Reddy-1700220c203</v>
          </cell>
          <cell r="I1265" t="str">
            <v/>
          </cell>
          <cell r="J1265">
            <v>0</v>
          </cell>
          <cell r="K1265">
            <v>0</v>
          </cell>
          <cell r="L1265">
            <v>0</v>
          </cell>
          <cell r="M1265">
            <v>6000</v>
          </cell>
          <cell r="N1265">
            <v>6000</v>
          </cell>
          <cell r="P1265">
            <v>0</v>
          </cell>
        </row>
        <row r="1266">
          <cell r="H1266" t="str">
            <v>Kanchi Ram Shri Sai Ratan-1700133c202</v>
          </cell>
          <cell r="I1266" t="str">
            <v/>
          </cell>
          <cell r="J1266">
            <v>0</v>
          </cell>
          <cell r="K1266">
            <v>0</v>
          </cell>
          <cell r="L1266">
            <v>0</v>
          </cell>
          <cell r="M1266">
            <v>6000</v>
          </cell>
          <cell r="N1266">
            <v>6000</v>
          </cell>
          <cell r="P1266">
            <v>0</v>
          </cell>
        </row>
        <row r="1267">
          <cell r="H1267" t="str">
            <v>Ishwar Varshney-1700132c202</v>
          </cell>
          <cell r="I1267" t="str">
            <v/>
          </cell>
          <cell r="J1267">
            <v>0</v>
          </cell>
          <cell r="K1267">
            <v>0</v>
          </cell>
          <cell r="L1267">
            <v>0</v>
          </cell>
          <cell r="M1267">
            <v>6000</v>
          </cell>
          <cell r="N1267">
            <v>6000</v>
          </cell>
          <cell r="P1267">
            <v>0</v>
          </cell>
        </row>
        <row r="1268">
          <cell r="H1268" t="str">
            <v>Gopi Krishna Aditya Ganta-1700127c202</v>
          </cell>
          <cell r="I1268" t="str">
            <v/>
          </cell>
          <cell r="J1268">
            <v>0</v>
          </cell>
          <cell r="K1268">
            <v>0</v>
          </cell>
          <cell r="L1268">
            <v>0</v>
          </cell>
          <cell r="M1268">
            <v>6000</v>
          </cell>
          <cell r="N1268">
            <v>6000</v>
          </cell>
          <cell r="P1268">
            <v>0</v>
          </cell>
        </row>
        <row r="1269">
          <cell r="H1269" t="str">
            <v>Dwijesh Sai Vemuri-1700308c204</v>
          </cell>
          <cell r="I1269" t="str">
            <v/>
          </cell>
          <cell r="J1269">
            <v>0</v>
          </cell>
          <cell r="K1269">
            <v>0</v>
          </cell>
          <cell r="L1269">
            <v>0</v>
          </cell>
          <cell r="M1269">
            <v>6000</v>
          </cell>
          <cell r="N1269">
            <v>6000</v>
          </cell>
          <cell r="P1269">
            <v>0</v>
          </cell>
        </row>
        <row r="1270">
          <cell r="H1270" t="str">
            <v>D Revanth Reddy-1700302c204</v>
          </cell>
          <cell r="I1270" t="str">
            <v/>
          </cell>
          <cell r="J1270">
            <v>0</v>
          </cell>
          <cell r="K1270">
            <v>0</v>
          </cell>
          <cell r="L1270">
            <v>0</v>
          </cell>
          <cell r="M1270">
            <v>6000</v>
          </cell>
          <cell r="N1270">
            <v>6000</v>
          </cell>
          <cell r="P1270">
            <v>0</v>
          </cell>
        </row>
        <row r="1271">
          <cell r="H1271" t="str">
            <v>Dhanush Pavan Sai Bhaskaruni-1700307c204</v>
          </cell>
          <cell r="I1271" t="str">
            <v>Cr</v>
          </cell>
          <cell r="J1271">
            <v>20678</v>
          </cell>
          <cell r="K1271">
            <v>0</v>
          </cell>
          <cell r="L1271">
            <v>20678</v>
          </cell>
          <cell r="M1271">
            <v>20678</v>
          </cell>
          <cell r="N1271">
            <v>0</v>
          </cell>
          <cell r="P1271">
            <v>0</v>
          </cell>
        </row>
        <row r="1272">
          <cell r="H1272" t="str">
            <v>Dasari Satyanarayana-1700386c205</v>
          </cell>
          <cell r="I1272" t="str">
            <v/>
          </cell>
          <cell r="J1272">
            <v>0</v>
          </cell>
          <cell r="K1272">
            <v>0</v>
          </cell>
          <cell r="L1272">
            <v>0</v>
          </cell>
          <cell r="M1272">
            <v>6000</v>
          </cell>
          <cell r="N1272">
            <v>6000</v>
          </cell>
          <cell r="P1272">
            <v>0</v>
          </cell>
        </row>
        <row r="1273">
          <cell r="H1273" t="str">
            <v>Chittapragada Vishnu-1700383c205</v>
          </cell>
          <cell r="I1273" t="str">
            <v/>
          </cell>
          <cell r="J1273">
            <v>0</v>
          </cell>
          <cell r="K1273">
            <v>0</v>
          </cell>
          <cell r="L1273">
            <v>0</v>
          </cell>
          <cell r="M1273">
            <v>6000</v>
          </cell>
          <cell r="N1273">
            <v>6000</v>
          </cell>
          <cell r="P1273">
            <v>0</v>
          </cell>
        </row>
        <row r="1274">
          <cell r="H1274" t="str">
            <v>Chaitanya Tammineni-1700122c202</v>
          </cell>
          <cell r="I1274" t="str">
            <v/>
          </cell>
          <cell r="J1274">
            <v>0</v>
          </cell>
          <cell r="K1274">
            <v>0</v>
          </cell>
          <cell r="L1274">
            <v>0</v>
          </cell>
          <cell r="M1274">
            <v>6000</v>
          </cell>
          <cell r="N1274">
            <v>6000</v>
          </cell>
          <cell r="P1274">
            <v>0</v>
          </cell>
        </row>
        <row r="1275">
          <cell r="H1275" t="str">
            <v>Ayush Goyal-1700379c205</v>
          </cell>
          <cell r="I1275" t="str">
            <v/>
          </cell>
          <cell r="J1275">
            <v>0</v>
          </cell>
          <cell r="K1275">
            <v>0</v>
          </cell>
          <cell r="L1275">
            <v>0</v>
          </cell>
          <cell r="M1275">
            <v>6000</v>
          </cell>
          <cell r="N1275">
            <v>6000</v>
          </cell>
          <cell r="P1275">
            <v>0</v>
          </cell>
        </row>
        <row r="1276">
          <cell r="H1276" t="str">
            <v>Ashish Kumar-1700377c205</v>
          </cell>
          <cell r="I1276" t="str">
            <v>Cr</v>
          </cell>
          <cell r="J1276">
            <v>52351</v>
          </cell>
          <cell r="K1276">
            <v>0</v>
          </cell>
          <cell r="L1276">
            <v>52351</v>
          </cell>
          <cell r="M1276">
            <v>52351</v>
          </cell>
          <cell r="N1276">
            <v>0</v>
          </cell>
          <cell r="P1276">
            <v>0</v>
          </cell>
        </row>
        <row r="1277">
          <cell r="H1277" t="str">
            <v>Arepalli Tarun Satya-1700375c205</v>
          </cell>
          <cell r="I1277" t="str">
            <v/>
          </cell>
          <cell r="J1277">
            <v>0</v>
          </cell>
          <cell r="K1277">
            <v>0</v>
          </cell>
          <cell r="L1277">
            <v>0</v>
          </cell>
          <cell r="M1277">
            <v>6000</v>
          </cell>
          <cell r="N1277">
            <v>6000</v>
          </cell>
          <cell r="P1277">
            <v>0</v>
          </cell>
        </row>
        <row r="1278">
          <cell r="H1278" t="str">
            <v>Andhavarapu Jagat Mohith-1700118c203</v>
          </cell>
          <cell r="I1278" t="str">
            <v/>
          </cell>
          <cell r="J1278">
            <v>0</v>
          </cell>
          <cell r="K1278">
            <v>0</v>
          </cell>
          <cell r="L1278">
            <v>0</v>
          </cell>
          <cell r="M1278">
            <v>6000</v>
          </cell>
          <cell r="N1278">
            <v>6000</v>
          </cell>
          <cell r="P1278">
            <v>0</v>
          </cell>
        </row>
        <row r="1279">
          <cell r="H1279" t="str">
            <v>Aman Singh-1700370c205</v>
          </cell>
          <cell r="I1279" t="str">
            <v/>
          </cell>
          <cell r="J1279">
            <v>0</v>
          </cell>
          <cell r="K1279">
            <v>0</v>
          </cell>
          <cell r="L1279">
            <v>0</v>
          </cell>
          <cell r="M1279">
            <v>6000</v>
          </cell>
          <cell r="N1279">
            <v>6000</v>
          </cell>
          <cell r="P1279">
            <v>0</v>
          </cell>
        </row>
        <row r="1280">
          <cell r="H1280" t="str">
            <v>Adithya Varma Kanteti-1700368c205</v>
          </cell>
          <cell r="I1280" t="str">
            <v/>
          </cell>
          <cell r="J1280">
            <v>0</v>
          </cell>
          <cell r="K1280">
            <v>0</v>
          </cell>
          <cell r="L1280">
            <v>0</v>
          </cell>
          <cell r="M1280">
            <v>6000</v>
          </cell>
          <cell r="N1280">
            <v>6000</v>
          </cell>
          <cell r="P1280">
            <v>0</v>
          </cell>
        </row>
        <row r="1281">
          <cell r="H1281" t="str">
            <v>Rubal Rathi-1700036a301</v>
          </cell>
          <cell r="I1281" t="str">
            <v/>
          </cell>
          <cell r="J1281">
            <v>0</v>
          </cell>
          <cell r="K1281">
            <v>0</v>
          </cell>
          <cell r="L1281">
            <v>0</v>
          </cell>
          <cell r="M1281">
            <v>1716</v>
          </cell>
          <cell r="N1281">
            <v>1716</v>
          </cell>
          <cell r="P1281">
            <v>0</v>
          </cell>
        </row>
        <row r="1282">
          <cell r="H1282" t="str">
            <v>Ranjeet Singh (1800012a301)</v>
          </cell>
          <cell r="I1282" t="str">
            <v>Dr</v>
          </cell>
          <cell r="J1282">
            <v>2500</v>
          </cell>
          <cell r="K1282">
            <v>2500</v>
          </cell>
          <cell r="L1282">
            <v>0</v>
          </cell>
          <cell r="M1282">
            <v>0</v>
          </cell>
          <cell r="N1282">
            <v>2500</v>
          </cell>
          <cell r="P1282">
            <v>0</v>
          </cell>
        </row>
        <row r="1283">
          <cell r="H1283" t="str">
            <v>Rajendra Singh Deeniya (1800011a301)</v>
          </cell>
          <cell r="I1283" t="str">
            <v>Dr</v>
          </cell>
          <cell r="J1283">
            <v>2500</v>
          </cell>
          <cell r="K1283">
            <v>2500</v>
          </cell>
          <cell r="L1283">
            <v>0</v>
          </cell>
          <cell r="M1283">
            <v>0</v>
          </cell>
          <cell r="N1283">
            <v>2500</v>
          </cell>
          <cell r="P1283">
            <v>0</v>
          </cell>
        </row>
        <row r="1284">
          <cell r="H1284" t="str">
            <v>Bachugudem Harshavardhan Reddy-18do00860</v>
          </cell>
          <cell r="I1284" t="str">
            <v/>
          </cell>
          <cell r="J1284">
            <v>0</v>
          </cell>
          <cell r="K1284">
            <v>0</v>
          </cell>
          <cell r="L1284">
            <v>0</v>
          </cell>
          <cell r="M1284">
            <v>9500</v>
          </cell>
          <cell r="N1284">
            <v>9500</v>
          </cell>
          <cell r="P1284">
            <v>0</v>
          </cell>
        </row>
        <row r="1285">
          <cell r="H1285" t="str">
            <v>Tushar Chhabra-18dd00097</v>
          </cell>
          <cell r="I1285" t="str">
            <v/>
          </cell>
          <cell r="J1285">
            <v>0</v>
          </cell>
          <cell r="K1285">
            <v>0</v>
          </cell>
          <cell r="L1285">
            <v>0</v>
          </cell>
          <cell r="M1285">
            <v>9500</v>
          </cell>
          <cell r="N1285">
            <v>9500</v>
          </cell>
          <cell r="P1285">
            <v>0</v>
          </cell>
        </row>
        <row r="1286">
          <cell r="H1286" t="str">
            <v>Mohit Patni-18do01238</v>
          </cell>
          <cell r="I1286" t="str">
            <v/>
          </cell>
          <cell r="J1286">
            <v>0</v>
          </cell>
          <cell r="K1286">
            <v>0</v>
          </cell>
          <cell r="L1286">
            <v>0</v>
          </cell>
          <cell r="M1286">
            <v>9500</v>
          </cell>
          <cell r="N1286">
            <v>9500</v>
          </cell>
          <cell r="P1286">
            <v>0</v>
          </cell>
        </row>
        <row r="1287">
          <cell r="H1287" t="str">
            <v>Deshbandhu-18do01279</v>
          </cell>
          <cell r="I1287" t="str">
            <v/>
          </cell>
          <cell r="J1287">
            <v>0</v>
          </cell>
          <cell r="K1287">
            <v>0</v>
          </cell>
          <cell r="L1287">
            <v>0</v>
          </cell>
          <cell r="M1287">
            <v>9500</v>
          </cell>
          <cell r="N1287">
            <v>9500</v>
          </cell>
          <cell r="P1287">
            <v>0</v>
          </cell>
        </row>
        <row r="1288">
          <cell r="H1288" t="str">
            <v>Parul Kushwaha-18do01217</v>
          </cell>
          <cell r="I1288" t="str">
            <v/>
          </cell>
          <cell r="J1288">
            <v>0</v>
          </cell>
          <cell r="K1288">
            <v>0</v>
          </cell>
          <cell r="L1288">
            <v>0</v>
          </cell>
          <cell r="M1288">
            <v>9500</v>
          </cell>
          <cell r="N1288">
            <v>9500</v>
          </cell>
          <cell r="P1288">
            <v>0</v>
          </cell>
        </row>
        <row r="1289">
          <cell r="H1289" t="str">
            <v>Sejal Malhotra-18do01035</v>
          </cell>
          <cell r="I1289" t="str">
            <v/>
          </cell>
          <cell r="J1289">
            <v>0</v>
          </cell>
          <cell r="K1289">
            <v>0</v>
          </cell>
          <cell r="L1289">
            <v>0</v>
          </cell>
          <cell r="M1289">
            <v>9500</v>
          </cell>
          <cell r="N1289">
            <v>9500</v>
          </cell>
          <cell r="P1289">
            <v>0</v>
          </cell>
        </row>
        <row r="1290">
          <cell r="H1290" t="str">
            <v>Vishakha Rai-18do00940</v>
          </cell>
          <cell r="I1290" t="str">
            <v/>
          </cell>
          <cell r="J1290">
            <v>0</v>
          </cell>
          <cell r="K1290">
            <v>0</v>
          </cell>
          <cell r="L1290">
            <v>0</v>
          </cell>
          <cell r="M1290">
            <v>9500</v>
          </cell>
          <cell r="N1290">
            <v>9500</v>
          </cell>
          <cell r="P1290">
            <v>0</v>
          </cell>
        </row>
        <row r="1291">
          <cell r="H1291" t="str">
            <v>Himanshu Porwal-18do01365</v>
          </cell>
          <cell r="I1291" t="str">
            <v/>
          </cell>
          <cell r="J1291">
            <v>0</v>
          </cell>
          <cell r="K1291">
            <v>0</v>
          </cell>
          <cell r="L1291">
            <v>0</v>
          </cell>
          <cell r="M1291">
            <v>9500</v>
          </cell>
          <cell r="N1291">
            <v>9500</v>
          </cell>
          <cell r="P1291">
            <v>0</v>
          </cell>
        </row>
        <row r="1292">
          <cell r="H1292" t="str">
            <v>Durga Venkata Sai Sri Harsha A-18do00817</v>
          </cell>
          <cell r="I1292" t="str">
            <v/>
          </cell>
          <cell r="J1292">
            <v>0</v>
          </cell>
          <cell r="K1292">
            <v>0</v>
          </cell>
          <cell r="L1292">
            <v>0</v>
          </cell>
          <cell r="M1292">
            <v>9500</v>
          </cell>
          <cell r="N1292">
            <v>9500</v>
          </cell>
          <cell r="P1292">
            <v>0</v>
          </cell>
        </row>
        <row r="1293">
          <cell r="H1293" t="str">
            <v>Daksh Sharma-18do01437</v>
          </cell>
          <cell r="I1293" t="str">
            <v>Dr</v>
          </cell>
          <cell r="J1293">
            <v>2020</v>
          </cell>
          <cell r="K1293">
            <v>2020</v>
          </cell>
          <cell r="L1293">
            <v>0</v>
          </cell>
          <cell r="M1293">
            <v>22980</v>
          </cell>
          <cell r="N1293">
            <v>25000</v>
          </cell>
          <cell r="P1293">
            <v>0</v>
          </cell>
        </row>
        <row r="1294">
          <cell r="H1294" t="str">
            <v>Shreshth Shukla-18do01171</v>
          </cell>
          <cell r="I1294" t="str">
            <v/>
          </cell>
          <cell r="J1294">
            <v>0</v>
          </cell>
          <cell r="K1294">
            <v>0</v>
          </cell>
          <cell r="L1294">
            <v>0</v>
          </cell>
          <cell r="M1294">
            <v>9500</v>
          </cell>
          <cell r="N1294">
            <v>9500</v>
          </cell>
          <cell r="P1294">
            <v>0</v>
          </cell>
        </row>
        <row r="1295">
          <cell r="H1295" t="str">
            <v>Nallamilli Dora Reddy-18do01046</v>
          </cell>
          <cell r="I1295" t="str">
            <v/>
          </cell>
          <cell r="J1295">
            <v>0</v>
          </cell>
          <cell r="K1295">
            <v>0</v>
          </cell>
          <cell r="L1295">
            <v>0</v>
          </cell>
          <cell r="M1295">
            <v>9500</v>
          </cell>
          <cell r="N1295">
            <v>9500</v>
          </cell>
          <cell r="P1295">
            <v>0</v>
          </cell>
        </row>
        <row r="1296">
          <cell r="H1296" t="str">
            <v>Burada Sai Sandesh-18do01502</v>
          </cell>
          <cell r="I1296" t="str">
            <v/>
          </cell>
          <cell r="J1296">
            <v>0</v>
          </cell>
          <cell r="K1296">
            <v>0</v>
          </cell>
          <cell r="L1296">
            <v>0</v>
          </cell>
          <cell r="M1296">
            <v>9500</v>
          </cell>
          <cell r="N1296">
            <v>9500</v>
          </cell>
          <cell r="P1296">
            <v>0</v>
          </cell>
        </row>
        <row r="1297">
          <cell r="H1297" t="str">
            <v>Pranshul Agarwal-18do00930</v>
          </cell>
          <cell r="I1297" t="str">
            <v/>
          </cell>
          <cell r="J1297">
            <v>0</v>
          </cell>
          <cell r="K1297">
            <v>0</v>
          </cell>
          <cell r="L1297">
            <v>0</v>
          </cell>
          <cell r="M1297">
            <v>11100</v>
          </cell>
          <cell r="N1297">
            <v>11100</v>
          </cell>
          <cell r="P1297">
            <v>0</v>
          </cell>
        </row>
        <row r="1298">
          <cell r="H1298" t="str">
            <v>Manav Chetwani-18do01219</v>
          </cell>
          <cell r="I1298" t="str">
            <v/>
          </cell>
          <cell r="J1298">
            <v>0</v>
          </cell>
          <cell r="K1298">
            <v>0</v>
          </cell>
          <cell r="L1298">
            <v>0</v>
          </cell>
          <cell r="M1298">
            <v>9500</v>
          </cell>
          <cell r="N1298">
            <v>9500</v>
          </cell>
          <cell r="P1298">
            <v>0</v>
          </cell>
        </row>
        <row r="1299">
          <cell r="H1299" t="str">
            <v>Shivam Agrawal-18dd00368</v>
          </cell>
          <cell r="I1299" t="str">
            <v/>
          </cell>
          <cell r="J1299">
            <v>0</v>
          </cell>
          <cell r="K1299">
            <v>0</v>
          </cell>
          <cell r="L1299">
            <v>0</v>
          </cell>
          <cell r="M1299">
            <v>9500</v>
          </cell>
          <cell r="N1299">
            <v>9500</v>
          </cell>
          <cell r="P1299">
            <v>0</v>
          </cell>
        </row>
        <row r="1300">
          <cell r="H1300" t="str">
            <v>Shaurya Joshi-18do01045</v>
          </cell>
          <cell r="I1300" t="str">
            <v/>
          </cell>
          <cell r="J1300">
            <v>0</v>
          </cell>
          <cell r="K1300">
            <v>0</v>
          </cell>
          <cell r="L1300">
            <v>0</v>
          </cell>
          <cell r="M1300">
            <v>9500</v>
          </cell>
          <cell r="N1300">
            <v>9500</v>
          </cell>
          <cell r="P1300">
            <v>0</v>
          </cell>
        </row>
        <row r="1301">
          <cell r="H1301" t="str">
            <v>Arvind Ujjwal Mehtha-18do00815</v>
          </cell>
          <cell r="I1301" t="str">
            <v/>
          </cell>
          <cell r="J1301">
            <v>0</v>
          </cell>
          <cell r="K1301">
            <v>0</v>
          </cell>
          <cell r="L1301">
            <v>0</v>
          </cell>
          <cell r="M1301">
            <v>9500</v>
          </cell>
          <cell r="N1301">
            <v>9500</v>
          </cell>
          <cell r="P1301">
            <v>0</v>
          </cell>
        </row>
        <row r="1302">
          <cell r="H1302" t="str">
            <v>Joel Mathew George-18do00955</v>
          </cell>
          <cell r="I1302" t="str">
            <v/>
          </cell>
          <cell r="J1302">
            <v>0</v>
          </cell>
          <cell r="K1302">
            <v>0</v>
          </cell>
          <cell r="L1302">
            <v>0</v>
          </cell>
          <cell r="M1302">
            <v>9500</v>
          </cell>
          <cell r="N1302">
            <v>9500</v>
          </cell>
          <cell r="P1302">
            <v>0</v>
          </cell>
        </row>
        <row r="1303">
          <cell r="H1303" t="str">
            <v>Aditi Jain -18do00919</v>
          </cell>
          <cell r="I1303" t="str">
            <v/>
          </cell>
          <cell r="J1303">
            <v>0</v>
          </cell>
          <cell r="K1303">
            <v>0</v>
          </cell>
          <cell r="L1303">
            <v>0</v>
          </cell>
          <cell r="M1303">
            <v>9500</v>
          </cell>
          <cell r="N1303">
            <v>9500</v>
          </cell>
          <cell r="P1303">
            <v>0</v>
          </cell>
        </row>
        <row r="1304">
          <cell r="H1304" t="str">
            <v>Yogesh Saharan-18do01351</v>
          </cell>
          <cell r="I1304" t="str">
            <v/>
          </cell>
          <cell r="J1304">
            <v>0</v>
          </cell>
          <cell r="K1304">
            <v>0</v>
          </cell>
          <cell r="L1304">
            <v>0</v>
          </cell>
          <cell r="M1304">
            <v>3500</v>
          </cell>
          <cell r="N1304">
            <v>3500</v>
          </cell>
          <cell r="P1304">
            <v>0</v>
          </cell>
        </row>
        <row r="1305">
          <cell r="H1305" t="str">
            <v>Stuti Sharma-18do01234</v>
          </cell>
          <cell r="I1305" t="str">
            <v>Cr</v>
          </cell>
          <cell r="J1305">
            <v>4000</v>
          </cell>
          <cell r="K1305">
            <v>0</v>
          </cell>
          <cell r="L1305">
            <v>4000</v>
          </cell>
          <cell r="M1305">
            <v>13500</v>
          </cell>
          <cell r="N1305">
            <v>9500</v>
          </cell>
          <cell r="P1305">
            <v>0</v>
          </cell>
        </row>
        <row r="1306">
          <cell r="H1306" t="str">
            <v>K Sree Manojna-18do00874</v>
          </cell>
          <cell r="I1306" t="str">
            <v/>
          </cell>
          <cell r="J1306">
            <v>0</v>
          </cell>
          <cell r="K1306">
            <v>0</v>
          </cell>
          <cell r="L1306">
            <v>0</v>
          </cell>
          <cell r="M1306">
            <v>9500</v>
          </cell>
          <cell r="N1306">
            <v>9500</v>
          </cell>
          <cell r="P1306">
            <v>0</v>
          </cell>
        </row>
        <row r="1307">
          <cell r="H1307" t="str">
            <v>Harshit Gupta-18do01349</v>
          </cell>
          <cell r="I1307" t="str">
            <v/>
          </cell>
          <cell r="J1307">
            <v>0</v>
          </cell>
          <cell r="K1307">
            <v>0</v>
          </cell>
          <cell r="L1307">
            <v>0</v>
          </cell>
          <cell r="M1307">
            <v>13250</v>
          </cell>
          <cell r="N1307">
            <v>13250</v>
          </cell>
          <cell r="P1307">
            <v>0</v>
          </cell>
        </row>
        <row r="1308">
          <cell r="H1308" t="str">
            <v>Bhavani Namala-18mo001735</v>
          </cell>
          <cell r="I1308" t="str">
            <v>Dr</v>
          </cell>
          <cell r="J1308">
            <v>247884</v>
          </cell>
          <cell r="K1308">
            <v>247884</v>
          </cell>
          <cell r="L1308">
            <v>0</v>
          </cell>
          <cell r="M1308">
            <v>0</v>
          </cell>
          <cell r="N1308">
            <v>0</v>
          </cell>
          <cell r="O1308" t="str">
            <v>Dr</v>
          </cell>
          <cell r="P1308">
            <v>247884</v>
          </cell>
        </row>
        <row r="1309">
          <cell r="H1309" t="str">
            <v>Sagnik Patra-18mo002156</v>
          </cell>
          <cell r="I1309" t="str">
            <v>Cr</v>
          </cell>
          <cell r="J1309">
            <v>7100</v>
          </cell>
          <cell r="K1309">
            <v>0</v>
          </cell>
          <cell r="L1309">
            <v>7100</v>
          </cell>
          <cell r="M1309">
            <v>7100</v>
          </cell>
          <cell r="N1309">
            <v>0</v>
          </cell>
          <cell r="P1309">
            <v>0</v>
          </cell>
        </row>
        <row r="1310">
          <cell r="H1310" t="str">
            <v>Kartik Kalyani-18mo001993</v>
          </cell>
          <cell r="I1310" t="str">
            <v>Cr</v>
          </cell>
          <cell r="J1310">
            <v>7100</v>
          </cell>
          <cell r="K1310">
            <v>0</v>
          </cell>
          <cell r="L1310">
            <v>7100</v>
          </cell>
          <cell r="M1310">
            <v>7100</v>
          </cell>
          <cell r="N1310">
            <v>0</v>
          </cell>
          <cell r="P1310">
            <v>0</v>
          </cell>
        </row>
        <row r="1311">
          <cell r="H1311" t="str">
            <v>Anuj Chunara-18mo002349</v>
          </cell>
          <cell r="I1311" t="str">
            <v>Cr</v>
          </cell>
          <cell r="J1311">
            <v>7100</v>
          </cell>
          <cell r="K1311">
            <v>0</v>
          </cell>
          <cell r="L1311">
            <v>7100</v>
          </cell>
          <cell r="M1311">
            <v>7100</v>
          </cell>
          <cell r="N1311">
            <v>0</v>
          </cell>
          <cell r="P1311">
            <v>0</v>
          </cell>
        </row>
        <row r="1312">
          <cell r="H1312" t="str">
            <v>Chestha Choudhary-18mo002184</v>
          </cell>
          <cell r="I1312" t="str">
            <v>Cr</v>
          </cell>
          <cell r="J1312">
            <v>5000</v>
          </cell>
          <cell r="K1312">
            <v>0</v>
          </cell>
          <cell r="L1312">
            <v>5000</v>
          </cell>
          <cell r="M1312">
            <v>5000</v>
          </cell>
          <cell r="N1312">
            <v>0</v>
          </cell>
          <cell r="P1312">
            <v>0</v>
          </cell>
        </row>
        <row r="1313">
          <cell r="H1313" t="str">
            <v>Prajanya Bose-18mo001612</v>
          </cell>
          <cell r="I1313" t="str">
            <v>Cr</v>
          </cell>
          <cell r="J1313">
            <v>7100</v>
          </cell>
          <cell r="K1313">
            <v>0</v>
          </cell>
          <cell r="L1313">
            <v>7100</v>
          </cell>
          <cell r="M1313">
            <v>7100</v>
          </cell>
          <cell r="N1313">
            <v>0</v>
          </cell>
          <cell r="P1313">
            <v>0</v>
          </cell>
        </row>
        <row r="1314">
          <cell r="H1314" t="str">
            <v>Prashant Singh-18mo002338</v>
          </cell>
          <cell r="I1314" t="str">
            <v>Cr</v>
          </cell>
          <cell r="J1314">
            <v>7100</v>
          </cell>
          <cell r="K1314">
            <v>0</v>
          </cell>
          <cell r="L1314">
            <v>7100</v>
          </cell>
          <cell r="M1314">
            <v>0</v>
          </cell>
          <cell r="N1314">
            <v>0</v>
          </cell>
          <cell r="O1314" t="str">
            <v>Cr</v>
          </cell>
          <cell r="P1314">
            <v>-7100</v>
          </cell>
        </row>
        <row r="1315">
          <cell r="H1315" t="str">
            <v>Tanush Agarwal-18co01231</v>
          </cell>
          <cell r="I1315" t="str">
            <v/>
          </cell>
          <cell r="J1315">
            <v>0</v>
          </cell>
          <cell r="K1315">
            <v>0</v>
          </cell>
          <cell r="L1315">
            <v>0</v>
          </cell>
          <cell r="M1315">
            <v>9500</v>
          </cell>
          <cell r="N1315">
            <v>9500</v>
          </cell>
          <cell r="P1315">
            <v>0</v>
          </cell>
        </row>
        <row r="1316">
          <cell r="H1316" t="str">
            <v>Ananya Aggarwal-18co01083</v>
          </cell>
          <cell r="I1316" t="str">
            <v/>
          </cell>
          <cell r="J1316">
            <v>0</v>
          </cell>
          <cell r="K1316">
            <v>0</v>
          </cell>
          <cell r="L1316">
            <v>0</v>
          </cell>
          <cell r="M1316">
            <v>9500</v>
          </cell>
          <cell r="N1316">
            <v>9500</v>
          </cell>
          <cell r="P1316">
            <v>0</v>
          </cell>
        </row>
        <row r="1317">
          <cell r="H1317" t="str">
            <v>Vishal Gaur-18co00907</v>
          </cell>
          <cell r="I1317" t="str">
            <v/>
          </cell>
          <cell r="J1317">
            <v>0</v>
          </cell>
          <cell r="K1317">
            <v>0</v>
          </cell>
          <cell r="L1317">
            <v>0</v>
          </cell>
          <cell r="M1317">
            <v>3500</v>
          </cell>
          <cell r="N1317">
            <v>3500</v>
          </cell>
          <cell r="P1317">
            <v>0</v>
          </cell>
        </row>
        <row r="1318">
          <cell r="H1318" t="str">
            <v>Tanvi Aggarwal-18co01126</v>
          </cell>
          <cell r="I1318" t="str">
            <v/>
          </cell>
          <cell r="J1318">
            <v>0</v>
          </cell>
          <cell r="K1318">
            <v>0</v>
          </cell>
          <cell r="L1318">
            <v>0</v>
          </cell>
          <cell r="M1318">
            <v>9500</v>
          </cell>
          <cell r="N1318">
            <v>9500</v>
          </cell>
          <cell r="P1318">
            <v>0</v>
          </cell>
        </row>
        <row r="1319">
          <cell r="H1319" t="str">
            <v>Siba Prasad Mahapatra-18co00863</v>
          </cell>
          <cell r="I1319" t="str">
            <v/>
          </cell>
          <cell r="J1319">
            <v>0</v>
          </cell>
          <cell r="K1319">
            <v>0</v>
          </cell>
          <cell r="L1319">
            <v>0</v>
          </cell>
          <cell r="M1319">
            <v>9500</v>
          </cell>
          <cell r="N1319">
            <v>9500</v>
          </cell>
          <cell r="P1319">
            <v>0</v>
          </cell>
        </row>
        <row r="1320">
          <cell r="H1320" t="str">
            <v>Piyush Gupta-18cd00075</v>
          </cell>
          <cell r="I1320" t="str">
            <v/>
          </cell>
          <cell r="J1320">
            <v>0</v>
          </cell>
          <cell r="K1320">
            <v>0</v>
          </cell>
          <cell r="L1320">
            <v>0</v>
          </cell>
          <cell r="M1320">
            <v>3500</v>
          </cell>
          <cell r="N1320">
            <v>3500</v>
          </cell>
          <cell r="P1320">
            <v>0</v>
          </cell>
        </row>
        <row r="1321">
          <cell r="H1321" t="str">
            <v>Riya Garg-18co00855</v>
          </cell>
          <cell r="I1321" t="str">
            <v/>
          </cell>
          <cell r="J1321">
            <v>0</v>
          </cell>
          <cell r="K1321">
            <v>0</v>
          </cell>
          <cell r="L1321">
            <v>0</v>
          </cell>
          <cell r="M1321">
            <v>3500</v>
          </cell>
          <cell r="N1321">
            <v>3500</v>
          </cell>
          <cell r="P1321">
            <v>0</v>
          </cell>
        </row>
        <row r="1322">
          <cell r="H1322" t="str">
            <v>Khushi Jain-18cd00078</v>
          </cell>
          <cell r="I1322" t="str">
            <v/>
          </cell>
          <cell r="J1322">
            <v>0</v>
          </cell>
          <cell r="K1322">
            <v>0</v>
          </cell>
          <cell r="L1322">
            <v>0</v>
          </cell>
          <cell r="M1322">
            <v>3500</v>
          </cell>
          <cell r="N1322">
            <v>3500</v>
          </cell>
          <cell r="P1322">
            <v>0</v>
          </cell>
        </row>
        <row r="1323">
          <cell r="H1323" t="str">
            <v>Devadula Diren-18bo07733</v>
          </cell>
          <cell r="I1323" t="str">
            <v>Cr</v>
          </cell>
          <cell r="J1323">
            <v>24328</v>
          </cell>
          <cell r="K1323">
            <v>0</v>
          </cell>
          <cell r="L1323">
            <v>24328</v>
          </cell>
          <cell r="M1323">
            <v>24328</v>
          </cell>
          <cell r="N1323">
            <v>0</v>
          </cell>
          <cell r="P1323">
            <v>0</v>
          </cell>
        </row>
        <row r="1324">
          <cell r="H1324" t="str">
            <v>Shivam Kumar-18bo08193</v>
          </cell>
          <cell r="I1324" t="str">
            <v>Cr</v>
          </cell>
          <cell r="J1324">
            <v>500</v>
          </cell>
          <cell r="K1324">
            <v>0</v>
          </cell>
          <cell r="L1324">
            <v>500</v>
          </cell>
          <cell r="M1324">
            <v>500</v>
          </cell>
          <cell r="N1324">
            <v>0</v>
          </cell>
          <cell r="P1324">
            <v>0</v>
          </cell>
        </row>
        <row r="1325">
          <cell r="H1325" t="str">
            <v>Manas Yadav-18bo08659</v>
          </cell>
          <cell r="I1325" t="str">
            <v/>
          </cell>
          <cell r="J1325">
            <v>0</v>
          </cell>
          <cell r="K1325">
            <v>0</v>
          </cell>
          <cell r="L1325">
            <v>0</v>
          </cell>
          <cell r="M1325">
            <v>250</v>
          </cell>
          <cell r="N1325">
            <v>250</v>
          </cell>
          <cell r="P1325">
            <v>0</v>
          </cell>
        </row>
        <row r="1326">
          <cell r="H1326" t="str">
            <v>Pranshu Sood-18bo07663</v>
          </cell>
          <cell r="I1326" t="str">
            <v/>
          </cell>
          <cell r="J1326">
            <v>0</v>
          </cell>
          <cell r="K1326">
            <v>0</v>
          </cell>
          <cell r="L1326">
            <v>0</v>
          </cell>
          <cell r="M1326">
            <v>150</v>
          </cell>
          <cell r="N1326">
            <v>150</v>
          </cell>
          <cell r="P1326">
            <v>0</v>
          </cell>
        </row>
        <row r="1327">
          <cell r="H1327" t="str">
            <v>Sriharikota Badri-18bo08707</v>
          </cell>
          <cell r="I1327" t="str">
            <v/>
          </cell>
          <cell r="J1327">
            <v>0</v>
          </cell>
          <cell r="K1327">
            <v>0</v>
          </cell>
          <cell r="L1327">
            <v>0</v>
          </cell>
          <cell r="M1327">
            <v>125</v>
          </cell>
          <cell r="N1327">
            <v>125</v>
          </cell>
          <cell r="P1327">
            <v>0</v>
          </cell>
        </row>
        <row r="1328">
          <cell r="H1328" t="str">
            <v>Shreyansh Anchlia-18bo08929</v>
          </cell>
          <cell r="I1328" t="str">
            <v>Cr</v>
          </cell>
          <cell r="J1328">
            <v>3820</v>
          </cell>
          <cell r="K1328">
            <v>0</v>
          </cell>
          <cell r="L1328">
            <v>3820</v>
          </cell>
          <cell r="M1328">
            <v>3820</v>
          </cell>
          <cell r="N1328">
            <v>0</v>
          </cell>
          <cell r="P1328">
            <v>0</v>
          </cell>
        </row>
        <row r="1329">
          <cell r="H1329" t="str">
            <v>Shivang Ahuja-18bo08858</v>
          </cell>
          <cell r="I1329" t="str">
            <v/>
          </cell>
          <cell r="J1329">
            <v>0</v>
          </cell>
          <cell r="K1329">
            <v>0</v>
          </cell>
          <cell r="L1329">
            <v>0</v>
          </cell>
          <cell r="M1329">
            <v>300</v>
          </cell>
          <cell r="N1329">
            <v>300</v>
          </cell>
          <cell r="P1329">
            <v>0</v>
          </cell>
        </row>
        <row r="1330">
          <cell r="H1330" t="str">
            <v>Chapa Hari Krishna-18bo07860</v>
          </cell>
          <cell r="I1330" t="str">
            <v/>
          </cell>
          <cell r="J1330">
            <v>0</v>
          </cell>
          <cell r="K1330">
            <v>0</v>
          </cell>
          <cell r="L1330">
            <v>0</v>
          </cell>
          <cell r="M1330">
            <v>500</v>
          </cell>
          <cell r="N1330">
            <v>500</v>
          </cell>
          <cell r="P1330">
            <v>0</v>
          </cell>
        </row>
        <row r="1331">
          <cell r="H1331" t="str">
            <v>Anirudh Jilla-18bo07657</v>
          </cell>
          <cell r="I1331" t="str">
            <v/>
          </cell>
          <cell r="J1331">
            <v>0</v>
          </cell>
          <cell r="K1331">
            <v>0</v>
          </cell>
          <cell r="L1331">
            <v>0</v>
          </cell>
          <cell r="M1331">
            <v>2750</v>
          </cell>
          <cell r="N1331">
            <v>2750</v>
          </cell>
          <cell r="P1331">
            <v>0</v>
          </cell>
        </row>
        <row r="1332">
          <cell r="H1332" t="str">
            <v>Navjot Singh Khanuja-18do00880</v>
          </cell>
          <cell r="I1332" t="str">
            <v/>
          </cell>
          <cell r="J1332">
            <v>0</v>
          </cell>
          <cell r="K1332">
            <v>0</v>
          </cell>
          <cell r="L1332">
            <v>0</v>
          </cell>
          <cell r="M1332">
            <v>9500</v>
          </cell>
          <cell r="N1332">
            <v>9500</v>
          </cell>
          <cell r="P1332">
            <v>0</v>
          </cell>
        </row>
        <row r="1333">
          <cell r="H1333" t="str">
            <v>Adarsh Upadhyay-18bo07224</v>
          </cell>
          <cell r="I1333" t="str">
            <v>Cr</v>
          </cell>
          <cell r="J1333">
            <v>500</v>
          </cell>
          <cell r="K1333">
            <v>0</v>
          </cell>
          <cell r="L1333">
            <v>500</v>
          </cell>
          <cell r="M1333">
            <v>500</v>
          </cell>
          <cell r="N1333">
            <v>0</v>
          </cell>
          <cell r="P1333">
            <v>0</v>
          </cell>
        </row>
        <row r="1334">
          <cell r="H1334" t="str">
            <v>Fee Adjustment</v>
          </cell>
          <cell r="I1334" t="str">
            <v/>
          </cell>
          <cell r="J1334">
            <v>0</v>
          </cell>
          <cell r="K1334">
            <v>0</v>
          </cell>
          <cell r="L1334">
            <v>0</v>
          </cell>
          <cell r="M1334">
            <v>74400</v>
          </cell>
          <cell r="N1334">
            <v>74400</v>
          </cell>
          <cell r="P1334">
            <v>0</v>
          </cell>
        </row>
        <row r="1335">
          <cell r="H1335" t="str">
            <v>Online A/c</v>
          </cell>
          <cell r="I1335" t="str">
            <v/>
          </cell>
          <cell r="J1335">
            <v>0</v>
          </cell>
          <cell r="K1335">
            <v>0</v>
          </cell>
          <cell r="L1335">
            <v>0</v>
          </cell>
          <cell r="M1335">
            <v>50550</v>
          </cell>
          <cell r="N1335">
            <v>57775</v>
          </cell>
          <cell r="O1335" t="str">
            <v>Cr</v>
          </cell>
          <cell r="P1335">
            <v>-7225</v>
          </cell>
        </row>
        <row r="1336">
          <cell r="H1336" t="str">
            <v>Hostel Buddies</v>
          </cell>
          <cell r="I1336" t="str">
            <v/>
          </cell>
          <cell r="J1336">
            <v>0</v>
          </cell>
          <cell r="K1336">
            <v>0</v>
          </cell>
          <cell r="L1336">
            <v>0</v>
          </cell>
          <cell r="M1336">
            <v>326025</v>
          </cell>
          <cell r="N1336">
            <v>0</v>
          </cell>
          <cell r="O1336" t="str">
            <v>Dr</v>
          </cell>
          <cell r="P1336">
            <v>326025</v>
          </cell>
        </row>
        <row r="1337">
          <cell r="H1337" t="str">
            <v>Hdfc Geteway</v>
          </cell>
          <cell r="I1337" t="str">
            <v>Dr</v>
          </cell>
          <cell r="J1337">
            <v>119166</v>
          </cell>
          <cell r="K1337">
            <v>119166</v>
          </cell>
          <cell r="L1337">
            <v>0</v>
          </cell>
          <cell r="M1337">
            <v>44366.42</v>
          </cell>
          <cell r="N1337">
            <v>223212.52</v>
          </cell>
          <cell r="O1337" t="str">
            <v>Cr</v>
          </cell>
          <cell r="P1337">
            <v>-59680.100000000006</v>
          </cell>
        </row>
        <row r="1338">
          <cell r="H1338" t="str">
            <v>Raunaq Singh Gill-14b00005</v>
          </cell>
          <cell r="I1338" t="str">
            <v>Cr</v>
          </cell>
          <cell r="J1338">
            <v>19428</v>
          </cell>
          <cell r="K1338">
            <v>0</v>
          </cell>
          <cell r="L1338">
            <v>19428</v>
          </cell>
          <cell r="M1338">
            <v>19428</v>
          </cell>
          <cell r="N1338">
            <v>0</v>
          </cell>
          <cell r="P1338">
            <v>0</v>
          </cell>
        </row>
        <row r="1339">
          <cell r="H1339" t="str">
            <v>Raghav Sood-14b00177</v>
          </cell>
          <cell r="I1339" t="str">
            <v>Cr</v>
          </cell>
          <cell r="J1339">
            <v>5000</v>
          </cell>
          <cell r="K1339">
            <v>0</v>
          </cell>
          <cell r="L1339">
            <v>5000</v>
          </cell>
          <cell r="M1339">
            <v>5000</v>
          </cell>
          <cell r="N1339">
            <v>0</v>
          </cell>
          <cell r="P1339">
            <v>0</v>
          </cell>
        </row>
        <row r="1340">
          <cell r="H1340" t="str">
            <v>Muhammad Zeeshan-14b00070</v>
          </cell>
          <cell r="I1340" t="str">
            <v>Dr</v>
          </cell>
          <cell r="J1340">
            <v>3124</v>
          </cell>
          <cell r="K1340">
            <v>3124</v>
          </cell>
          <cell r="L1340">
            <v>0</v>
          </cell>
          <cell r="M1340">
            <v>0</v>
          </cell>
          <cell r="N1340">
            <v>3124</v>
          </cell>
          <cell r="P1340">
            <v>0</v>
          </cell>
        </row>
        <row r="1341">
          <cell r="H1341" t="str">
            <v>Mandava Saatwik-14b00109</v>
          </cell>
          <cell r="I1341" t="str">
            <v>Cr</v>
          </cell>
          <cell r="J1341">
            <v>21121</v>
          </cell>
          <cell r="K1341">
            <v>0</v>
          </cell>
          <cell r="L1341">
            <v>21121</v>
          </cell>
          <cell r="M1341">
            <v>21121</v>
          </cell>
          <cell r="N1341">
            <v>0</v>
          </cell>
          <cell r="P1341">
            <v>0</v>
          </cell>
        </row>
        <row r="1342">
          <cell r="H1342" t="str">
            <v>Kaustubh Pratap Chand-14b00063</v>
          </cell>
          <cell r="I1342" t="str">
            <v>Cr</v>
          </cell>
          <cell r="J1342">
            <v>22105</v>
          </cell>
          <cell r="K1342">
            <v>0</v>
          </cell>
          <cell r="L1342">
            <v>22105</v>
          </cell>
          <cell r="M1342">
            <v>22105</v>
          </cell>
          <cell r="N1342">
            <v>0</v>
          </cell>
          <cell r="P1342">
            <v>0</v>
          </cell>
        </row>
        <row r="1343">
          <cell r="H1343" t="str">
            <v>Akash Maheshwari-14b00106</v>
          </cell>
          <cell r="I1343" t="str">
            <v>Cr</v>
          </cell>
          <cell r="J1343">
            <v>22223</v>
          </cell>
          <cell r="K1343">
            <v>0</v>
          </cell>
          <cell r="L1343">
            <v>22223</v>
          </cell>
          <cell r="M1343">
            <v>22223</v>
          </cell>
          <cell r="N1343">
            <v>0</v>
          </cell>
          <cell r="P1343">
            <v>0</v>
          </cell>
        </row>
        <row r="1344">
          <cell r="H1344" t="str">
            <v>Kondaveeti Sai Sudhamshu-14b00164</v>
          </cell>
          <cell r="I1344" t="str">
            <v>Cr</v>
          </cell>
          <cell r="J1344">
            <v>14707</v>
          </cell>
          <cell r="K1344">
            <v>0</v>
          </cell>
          <cell r="L1344">
            <v>14707</v>
          </cell>
          <cell r="M1344">
            <v>14707</v>
          </cell>
          <cell r="N1344">
            <v>0</v>
          </cell>
          <cell r="P1344">
            <v>0</v>
          </cell>
        </row>
        <row r="1345">
          <cell r="H1345" t="str">
            <v>Kshitij Yadav-19mo002201</v>
          </cell>
          <cell r="I1345" t="str">
            <v/>
          </cell>
          <cell r="J1345">
            <v>0</v>
          </cell>
          <cell r="K1345">
            <v>0</v>
          </cell>
          <cell r="L1345">
            <v>0</v>
          </cell>
          <cell r="M1345">
            <v>4800</v>
          </cell>
          <cell r="N1345">
            <v>4800</v>
          </cell>
          <cell r="P1345">
            <v>0</v>
          </cell>
        </row>
        <row r="1346">
          <cell r="H1346" t="str">
            <v>Nandan Khaitan-19mo000776</v>
          </cell>
          <cell r="I1346" t="str">
            <v/>
          </cell>
          <cell r="J1346">
            <v>0</v>
          </cell>
          <cell r="K1346">
            <v>0</v>
          </cell>
          <cell r="L1346">
            <v>0</v>
          </cell>
          <cell r="M1346">
            <v>4800</v>
          </cell>
          <cell r="N1346">
            <v>4800</v>
          </cell>
          <cell r="P1346">
            <v>0</v>
          </cell>
        </row>
        <row r="1347">
          <cell r="H1347" t="str">
            <v>Balam Sri Venkata Sravan-19mo002230</v>
          </cell>
          <cell r="I1347" t="str">
            <v/>
          </cell>
          <cell r="J1347">
            <v>0</v>
          </cell>
          <cell r="K1347">
            <v>0</v>
          </cell>
          <cell r="L1347">
            <v>0</v>
          </cell>
          <cell r="M1347">
            <v>3000</v>
          </cell>
          <cell r="N1347">
            <v>3000</v>
          </cell>
          <cell r="P1347">
            <v>0</v>
          </cell>
        </row>
        <row r="1348">
          <cell r="H1348" t="str">
            <v>Saurabh Sharma-19md01164</v>
          </cell>
          <cell r="I1348" t="str">
            <v/>
          </cell>
          <cell r="J1348">
            <v>0</v>
          </cell>
          <cell r="K1348">
            <v>0</v>
          </cell>
          <cell r="L1348">
            <v>0</v>
          </cell>
          <cell r="M1348">
            <v>4800</v>
          </cell>
          <cell r="N1348">
            <v>4800</v>
          </cell>
          <cell r="P1348">
            <v>0</v>
          </cell>
        </row>
        <row r="1349">
          <cell r="H1349" t="str">
            <v>Manvendra Singh-19mo000477</v>
          </cell>
          <cell r="I1349" t="str">
            <v/>
          </cell>
          <cell r="J1349">
            <v>0</v>
          </cell>
          <cell r="K1349">
            <v>0</v>
          </cell>
          <cell r="L1349">
            <v>0</v>
          </cell>
          <cell r="M1349">
            <v>4800</v>
          </cell>
          <cell r="N1349">
            <v>4800</v>
          </cell>
          <cell r="P1349">
            <v>0</v>
          </cell>
        </row>
        <row r="1350">
          <cell r="H1350" t="str">
            <v>Aadya Gaur-19mo002197</v>
          </cell>
          <cell r="I1350" t="str">
            <v/>
          </cell>
          <cell r="J1350">
            <v>0</v>
          </cell>
          <cell r="K1350">
            <v>0</v>
          </cell>
          <cell r="L1350">
            <v>0</v>
          </cell>
          <cell r="M1350">
            <v>3000</v>
          </cell>
          <cell r="N1350">
            <v>3000</v>
          </cell>
          <cell r="P1350">
            <v>0</v>
          </cell>
        </row>
        <row r="1351">
          <cell r="H1351" t="str">
            <v>Radhika Gupta-19md01998</v>
          </cell>
          <cell r="I1351" t="str">
            <v/>
          </cell>
          <cell r="J1351">
            <v>0</v>
          </cell>
          <cell r="K1351">
            <v>0</v>
          </cell>
          <cell r="L1351">
            <v>0</v>
          </cell>
          <cell r="M1351">
            <v>4800</v>
          </cell>
          <cell r="N1351">
            <v>4800</v>
          </cell>
          <cell r="P1351">
            <v>0</v>
          </cell>
        </row>
        <row r="1352">
          <cell r="H1352" t="str">
            <v>Tanishk Gandhi-19mo000668</v>
          </cell>
          <cell r="I1352" t="str">
            <v/>
          </cell>
          <cell r="J1352">
            <v>0</v>
          </cell>
          <cell r="K1352">
            <v>0</v>
          </cell>
          <cell r="L1352">
            <v>0</v>
          </cell>
          <cell r="M1352">
            <v>4800</v>
          </cell>
          <cell r="N1352">
            <v>4800</v>
          </cell>
          <cell r="P1352">
            <v>0</v>
          </cell>
        </row>
        <row r="1353">
          <cell r="H1353" t="str">
            <v>Riya Raj-19mo000820</v>
          </cell>
          <cell r="I1353" t="str">
            <v/>
          </cell>
          <cell r="J1353">
            <v>0</v>
          </cell>
          <cell r="K1353">
            <v>0</v>
          </cell>
          <cell r="L1353">
            <v>0</v>
          </cell>
          <cell r="M1353">
            <v>4800</v>
          </cell>
          <cell r="N1353">
            <v>4800</v>
          </cell>
          <cell r="P1353">
            <v>0</v>
          </cell>
        </row>
        <row r="1354">
          <cell r="H1354" t="str">
            <v>Shivam Kapoor-19mo000885</v>
          </cell>
          <cell r="I1354" t="str">
            <v/>
          </cell>
          <cell r="J1354">
            <v>0</v>
          </cell>
          <cell r="K1354">
            <v>0</v>
          </cell>
          <cell r="L1354">
            <v>0</v>
          </cell>
          <cell r="M1354">
            <v>4800</v>
          </cell>
          <cell r="N1354">
            <v>4800</v>
          </cell>
          <cell r="P1354">
            <v>0</v>
          </cell>
        </row>
        <row r="1355">
          <cell r="H1355" t="str">
            <v>Akansha Chitlangia-19mo002042</v>
          </cell>
          <cell r="I1355" t="str">
            <v/>
          </cell>
          <cell r="J1355">
            <v>0</v>
          </cell>
          <cell r="K1355">
            <v>0</v>
          </cell>
          <cell r="L1355">
            <v>0</v>
          </cell>
          <cell r="M1355">
            <v>4800</v>
          </cell>
          <cell r="N1355">
            <v>4800</v>
          </cell>
          <cell r="P1355">
            <v>0</v>
          </cell>
        </row>
        <row r="1356">
          <cell r="H1356" t="str">
            <v>Shagun Khandelwal-19md01696</v>
          </cell>
          <cell r="I1356" t="str">
            <v/>
          </cell>
          <cell r="J1356">
            <v>0</v>
          </cell>
          <cell r="K1356">
            <v>0</v>
          </cell>
          <cell r="L1356">
            <v>0</v>
          </cell>
          <cell r="M1356">
            <v>4800</v>
          </cell>
          <cell r="N1356">
            <v>4800</v>
          </cell>
          <cell r="P1356">
            <v>0</v>
          </cell>
        </row>
        <row r="1357">
          <cell r="H1357" t="str">
            <v>Priyanka Rana-19mo000717</v>
          </cell>
          <cell r="I1357" t="str">
            <v/>
          </cell>
          <cell r="J1357">
            <v>0</v>
          </cell>
          <cell r="K1357">
            <v>0</v>
          </cell>
          <cell r="L1357">
            <v>0</v>
          </cell>
          <cell r="M1357">
            <v>4800</v>
          </cell>
          <cell r="N1357">
            <v>4800</v>
          </cell>
          <cell r="P1357">
            <v>0</v>
          </cell>
        </row>
        <row r="1358">
          <cell r="H1358" t="str">
            <v>Kapil Mathur-19mo000455</v>
          </cell>
          <cell r="I1358" t="str">
            <v/>
          </cell>
          <cell r="J1358">
            <v>0</v>
          </cell>
          <cell r="K1358">
            <v>0</v>
          </cell>
          <cell r="L1358">
            <v>0</v>
          </cell>
          <cell r="M1358">
            <v>4800</v>
          </cell>
          <cell r="N1358">
            <v>4800</v>
          </cell>
          <cell r="P1358">
            <v>0</v>
          </cell>
        </row>
        <row r="1359">
          <cell r="H1359" t="str">
            <v>Chinmay Priya Narayan Joshi-19mo000481</v>
          </cell>
          <cell r="I1359" t="str">
            <v/>
          </cell>
          <cell r="J1359">
            <v>0</v>
          </cell>
          <cell r="K1359">
            <v>0</v>
          </cell>
          <cell r="L1359">
            <v>0</v>
          </cell>
          <cell r="M1359">
            <v>4800</v>
          </cell>
          <cell r="N1359">
            <v>4800</v>
          </cell>
          <cell r="P1359">
            <v>0</v>
          </cell>
        </row>
        <row r="1360">
          <cell r="H1360" t="str">
            <v>Madhav Malpani-19mo000410</v>
          </cell>
          <cell r="I1360" t="str">
            <v/>
          </cell>
          <cell r="J1360">
            <v>0</v>
          </cell>
          <cell r="K1360">
            <v>0</v>
          </cell>
          <cell r="L1360">
            <v>0</v>
          </cell>
          <cell r="M1360">
            <v>3000</v>
          </cell>
          <cell r="N1360">
            <v>3000</v>
          </cell>
          <cell r="P1360">
            <v>0</v>
          </cell>
        </row>
        <row r="1361">
          <cell r="H1361" t="str">
            <v>Purbi Acharya-19mo000501</v>
          </cell>
          <cell r="I1361" t="str">
            <v/>
          </cell>
          <cell r="J1361">
            <v>0</v>
          </cell>
          <cell r="K1361">
            <v>0</v>
          </cell>
          <cell r="L1361">
            <v>0</v>
          </cell>
          <cell r="M1361">
            <v>4800</v>
          </cell>
          <cell r="N1361">
            <v>4800</v>
          </cell>
          <cell r="P1361">
            <v>0</v>
          </cell>
        </row>
        <row r="1362">
          <cell r="H1362" t="str">
            <v>Shubham Singh-19md01583</v>
          </cell>
          <cell r="I1362" t="str">
            <v/>
          </cell>
          <cell r="J1362">
            <v>0</v>
          </cell>
          <cell r="K1362">
            <v>0</v>
          </cell>
          <cell r="L1362">
            <v>0</v>
          </cell>
          <cell r="M1362">
            <v>4800</v>
          </cell>
          <cell r="N1362">
            <v>4800</v>
          </cell>
          <cell r="P1362">
            <v>0</v>
          </cell>
        </row>
        <row r="1363">
          <cell r="H1363" t="str">
            <v>Vikhyat Maheshwari-19md00288</v>
          </cell>
          <cell r="I1363" t="str">
            <v/>
          </cell>
          <cell r="J1363">
            <v>0</v>
          </cell>
          <cell r="K1363">
            <v>0</v>
          </cell>
          <cell r="L1363">
            <v>0</v>
          </cell>
          <cell r="M1363">
            <v>4800</v>
          </cell>
          <cell r="N1363">
            <v>4800</v>
          </cell>
          <cell r="P1363">
            <v>0</v>
          </cell>
        </row>
        <row r="1364">
          <cell r="H1364" t="str">
            <v>Ankita Mathur-19md01634</v>
          </cell>
          <cell r="I1364" t="str">
            <v/>
          </cell>
          <cell r="J1364">
            <v>0</v>
          </cell>
          <cell r="K1364">
            <v>0</v>
          </cell>
          <cell r="L1364">
            <v>0</v>
          </cell>
          <cell r="M1364">
            <v>4800</v>
          </cell>
          <cell r="N1364">
            <v>4800</v>
          </cell>
          <cell r="P1364">
            <v>0</v>
          </cell>
        </row>
        <row r="1365">
          <cell r="H1365" t="str">
            <v>Muhammad Farhan Usmani-19mo000614</v>
          </cell>
          <cell r="I1365" t="str">
            <v/>
          </cell>
          <cell r="J1365">
            <v>0</v>
          </cell>
          <cell r="K1365">
            <v>0</v>
          </cell>
          <cell r="L1365">
            <v>0</v>
          </cell>
          <cell r="M1365">
            <v>3000</v>
          </cell>
          <cell r="N1365">
            <v>3000</v>
          </cell>
          <cell r="P1365">
            <v>0</v>
          </cell>
        </row>
        <row r="1366">
          <cell r="H1366" t="str">
            <v>Sanju-19mo000719</v>
          </cell>
          <cell r="I1366" t="str">
            <v/>
          </cell>
          <cell r="J1366">
            <v>0</v>
          </cell>
          <cell r="K1366">
            <v>0</v>
          </cell>
          <cell r="L1366">
            <v>0</v>
          </cell>
          <cell r="M1366">
            <v>3000</v>
          </cell>
          <cell r="N1366">
            <v>3000</v>
          </cell>
          <cell r="P1366">
            <v>0</v>
          </cell>
        </row>
        <row r="1367">
          <cell r="H1367" t="str">
            <v>Navneet Olla-19md01244</v>
          </cell>
          <cell r="I1367" t="str">
            <v/>
          </cell>
          <cell r="J1367">
            <v>0</v>
          </cell>
          <cell r="K1367">
            <v>0</v>
          </cell>
          <cell r="L1367">
            <v>0</v>
          </cell>
          <cell r="M1367">
            <v>3000</v>
          </cell>
          <cell r="N1367">
            <v>3000</v>
          </cell>
          <cell r="P1367">
            <v>0</v>
          </cell>
        </row>
        <row r="1368">
          <cell r="H1368" t="str">
            <v>Vivek Sheth-19mo000060</v>
          </cell>
          <cell r="I1368" t="str">
            <v/>
          </cell>
          <cell r="J1368">
            <v>0</v>
          </cell>
          <cell r="K1368">
            <v>0</v>
          </cell>
          <cell r="L1368">
            <v>0</v>
          </cell>
          <cell r="M1368">
            <v>3000</v>
          </cell>
          <cell r="N1368">
            <v>3000</v>
          </cell>
          <cell r="P1368">
            <v>0</v>
          </cell>
        </row>
        <row r="1369">
          <cell r="H1369" t="str">
            <v>Prabhakar Kumar Singh-19mo000042</v>
          </cell>
          <cell r="I1369" t="str">
            <v/>
          </cell>
          <cell r="J1369">
            <v>0</v>
          </cell>
          <cell r="K1369">
            <v>0</v>
          </cell>
          <cell r="L1369">
            <v>0</v>
          </cell>
          <cell r="M1369">
            <v>4800</v>
          </cell>
          <cell r="N1369">
            <v>4800</v>
          </cell>
          <cell r="P1369">
            <v>0</v>
          </cell>
        </row>
        <row r="1370">
          <cell r="H1370" t="str">
            <v>Vanshika Mehra-19mo002110</v>
          </cell>
          <cell r="I1370" t="str">
            <v/>
          </cell>
          <cell r="J1370">
            <v>0</v>
          </cell>
          <cell r="K1370">
            <v>0</v>
          </cell>
          <cell r="L1370">
            <v>0</v>
          </cell>
          <cell r="M1370">
            <v>4800</v>
          </cell>
          <cell r="N1370">
            <v>4800</v>
          </cell>
          <cell r="P1370">
            <v>0</v>
          </cell>
        </row>
        <row r="1371">
          <cell r="H1371" t="str">
            <v>Amritpal Singh-19mo000456</v>
          </cell>
          <cell r="I1371" t="str">
            <v/>
          </cell>
          <cell r="J1371">
            <v>0</v>
          </cell>
          <cell r="K1371">
            <v>0</v>
          </cell>
          <cell r="L1371">
            <v>0</v>
          </cell>
          <cell r="M1371">
            <v>4800</v>
          </cell>
          <cell r="N1371">
            <v>4800</v>
          </cell>
          <cell r="P1371">
            <v>0</v>
          </cell>
        </row>
        <row r="1372">
          <cell r="H1372" t="str">
            <v>Khusant Agarwal-19mo000909</v>
          </cell>
          <cell r="I1372" t="str">
            <v/>
          </cell>
          <cell r="J1372">
            <v>0</v>
          </cell>
          <cell r="K1372">
            <v>0</v>
          </cell>
          <cell r="L1372">
            <v>0</v>
          </cell>
          <cell r="M1372">
            <v>4800</v>
          </cell>
          <cell r="N1372">
            <v>4800</v>
          </cell>
          <cell r="P1372">
            <v>0</v>
          </cell>
        </row>
        <row r="1373">
          <cell r="H1373" t="str">
            <v>Shikhar Bapna-19mo000369</v>
          </cell>
          <cell r="I1373" t="str">
            <v/>
          </cell>
          <cell r="J1373">
            <v>0</v>
          </cell>
          <cell r="K1373">
            <v>0</v>
          </cell>
          <cell r="L1373">
            <v>0</v>
          </cell>
          <cell r="M1373">
            <v>4800</v>
          </cell>
          <cell r="N1373">
            <v>4800</v>
          </cell>
          <cell r="P1373">
            <v>0</v>
          </cell>
        </row>
        <row r="1374">
          <cell r="H1374" t="str">
            <v>Krishna Kumar-19mo000458</v>
          </cell>
          <cell r="I1374" t="str">
            <v/>
          </cell>
          <cell r="J1374">
            <v>0</v>
          </cell>
          <cell r="K1374">
            <v>0</v>
          </cell>
          <cell r="L1374">
            <v>0</v>
          </cell>
          <cell r="M1374">
            <v>4800</v>
          </cell>
          <cell r="N1374">
            <v>4800</v>
          </cell>
          <cell r="P1374">
            <v>0</v>
          </cell>
        </row>
        <row r="1375">
          <cell r="H1375" t="str">
            <v>Krishanu Basu-19md02053</v>
          </cell>
          <cell r="I1375" t="str">
            <v/>
          </cell>
          <cell r="J1375">
            <v>0</v>
          </cell>
          <cell r="K1375">
            <v>0</v>
          </cell>
          <cell r="L1375">
            <v>0</v>
          </cell>
          <cell r="M1375">
            <v>4800</v>
          </cell>
          <cell r="N1375">
            <v>4800</v>
          </cell>
          <cell r="P1375">
            <v>0</v>
          </cell>
        </row>
        <row r="1376">
          <cell r="H1376" t="str">
            <v>Mahika Mathur-19md00991</v>
          </cell>
          <cell r="I1376" t="str">
            <v/>
          </cell>
          <cell r="J1376">
            <v>0</v>
          </cell>
          <cell r="K1376">
            <v>0</v>
          </cell>
          <cell r="L1376">
            <v>0</v>
          </cell>
          <cell r="M1376">
            <v>4800</v>
          </cell>
          <cell r="N1376">
            <v>4800</v>
          </cell>
          <cell r="P1376">
            <v>0</v>
          </cell>
        </row>
        <row r="1377">
          <cell r="H1377" t="str">
            <v>Arushi Jain-19mo000395</v>
          </cell>
          <cell r="I1377" t="str">
            <v/>
          </cell>
          <cell r="J1377">
            <v>0</v>
          </cell>
          <cell r="K1377">
            <v>0</v>
          </cell>
          <cell r="L1377">
            <v>0</v>
          </cell>
          <cell r="M1377">
            <v>4800</v>
          </cell>
          <cell r="N1377">
            <v>4800</v>
          </cell>
          <cell r="P1377">
            <v>0</v>
          </cell>
        </row>
        <row r="1378">
          <cell r="H1378" t="str">
            <v>Gaurav Jain-19mo000916</v>
          </cell>
          <cell r="I1378" t="str">
            <v/>
          </cell>
          <cell r="J1378">
            <v>0</v>
          </cell>
          <cell r="K1378">
            <v>0</v>
          </cell>
          <cell r="L1378">
            <v>0</v>
          </cell>
          <cell r="M1378">
            <v>4800</v>
          </cell>
          <cell r="N1378">
            <v>4800</v>
          </cell>
          <cell r="P1378">
            <v>0</v>
          </cell>
        </row>
        <row r="1379">
          <cell r="H1379" t="str">
            <v>Ayush Goyal-19mo000159</v>
          </cell>
          <cell r="I1379" t="str">
            <v/>
          </cell>
          <cell r="J1379">
            <v>0</v>
          </cell>
          <cell r="K1379">
            <v>0</v>
          </cell>
          <cell r="L1379">
            <v>0</v>
          </cell>
          <cell r="M1379">
            <v>4800</v>
          </cell>
          <cell r="N1379">
            <v>4800</v>
          </cell>
          <cell r="P1379">
            <v>0</v>
          </cell>
        </row>
        <row r="1380">
          <cell r="H1380" t="str">
            <v>Bhakta Ballabha Dash-19mo000466</v>
          </cell>
          <cell r="I1380" t="str">
            <v/>
          </cell>
          <cell r="J1380">
            <v>0</v>
          </cell>
          <cell r="K1380">
            <v>0</v>
          </cell>
          <cell r="L1380">
            <v>0</v>
          </cell>
          <cell r="M1380">
            <v>4800</v>
          </cell>
          <cell r="N1380">
            <v>4800</v>
          </cell>
          <cell r="P1380">
            <v>0</v>
          </cell>
        </row>
        <row r="1381">
          <cell r="H1381" t="str">
            <v>Achala Chopra-19mo000873</v>
          </cell>
          <cell r="I1381" t="str">
            <v/>
          </cell>
          <cell r="J1381">
            <v>0</v>
          </cell>
          <cell r="K1381">
            <v>0</v>
          </cell>
          <cell r="L1381">
            <v>0</v>
          </cell>
          <cell r="M1381">
            <v>4800</v>
          </cell>
          <cell r="N1381">
            <v>4800</v>
          </cell>
          <cell r="P1381">
            <v>0</v>
          </cell>
        </row>
        <row r="1382">
          <cell r="H1382" t="str">
            <v>Shrinwanti Shee-19mo000472</v>
          </cell>
          <cell r="I1382" t="str">
            <v/>
          </cell>
          <cell r="J1382">
            <v>0</v>
          </cell>
          <cell r="K1382">
            <v>0</v>
          </cell>
          <cell r="L1382">
            <v>0</v>
          </cell>
          <cell r="M1382">
            <v>4800</v>
          </cell>
          <cell r="N1382">
            <v>4800</v>
          </cell>
          <cell r="P1382">
            <v>0</v>
          </cell>
        </row>
        <row r="1383">
          <cell r="H1383" t="str">
            <v>Piyush Gupta-19md02047</v>
          </cell>
          <cell r="I1383" t="str">
            <v/>
          </cell>
          <cell r="J1383">
            <v>0</v>
          </cell>
          <cell r="K1383">
            <v>0</v>
          </cell>
          <cell r="L1383">
            <v>0</v>
          </cell>
          <cell r="M1383">
            <v>4800</v>
          </cell>
          <cell r="N1383">
            <v>4800</v>
          </cell>
          <cell r="P1383">
            <v>0</v>
          </cell>
        </row>
        <row r="1384">
          <cell r="H1384" t="str">
            <v>Jaishree Agrawal-19mo000845</v>
          </cell>
          <cell r="I1384" t="str">
            <v/>
          </cell>
          <cell r="J1384">
            <v>0</v>
          </cell>
          <cell r="K1384">
            <v>0</v>
          </cell>
          <cell r="L1384">
            <v>0</v>
          </cell>
          <cell r="M1384">
            <v>4800</v>
          </cell>
          <cell r="N1384">
            <v>4800</v>
          </cell>
          <cell r="P1384">
            <v>0</v>
          </cell>
        </row>
        <row r="1385">
          <cell r="H1385" t="str">
            <v>Bharath Sharma Tata-19mo000639</v>
          </cell>
          <cell r="I1385" t="str">
            <v/>
          </cell>
          <cell r="J1385">
            <v>0</v>
          </cell>
          <cell r="K1385">
            <v>0</v>
          </cell>
          <cell r="L1385">
            <v>0</v>
          </cell>
          <cell r="M1385">
            <v>3000</v>
          </cell>
          <cell r="N1385">
            <v>3000</v>
          </cell>
          <cell r="P1385">
            <v>0</v>
          </cell>
        </row>
        <row r="1386">
          <cell r="H1386" t="str">
            <v>Tarun Nikhil Biala-19mo000259</v>
          </cell>
          <cell r="I1386" t="str">
            <v/>
          </cell>
          <cell r="J1386">
            <v>0</v>
          </cell>
          <cell r="K1386">
            <v>0</v>
          </cell>
          <cell r="L1386">
            <v>0</v>
          </cell>
          <cell r="M1386">
            <v>3000</v>
          </cell>
          <cell r="N1386">
            <v>3000</v>
          </cell>
          <cell r="P1386">
            <v>0</v>
          </cell>
        </row>
        <row r="1387">
          <cell r="H1387" t="str">
            <v>Saurav Ashok Kumar Pareek-19mo000667</v>
          </cell>
          <cell r="I1387" t="str">
            <v/>
          </cell>
          <cell r="J1387">
            <v>0</v>
          </cell>
          <cell r="K1387">
            <v>0</v>
          </cell>
          <cell r="L1387">
            <v>0</v>
          </cell>
          <cell r="M1387">
            <v>4800</v>
          </cell>
          <cell r="N1387">
            <v>4800</v>
          </cell>
          <cell r="P1387">
            <v>0</v>
          </cell>
        </row>
        <row r="1388">
          <cell r="H1388" t="str">
            <v>Pranjal Gupta-19mo000801</v>
          </cell>
          <cell r="I1388" t="str">
            <v/>
          </cell>
          <cell r="J1388">
            <v>0</v>
          </cell>
          <cell r="K1388">
            <v>0</v>
          </cell>
          <cell r="L1388">
            <v>0</v>
          </cell>
          <cell r="M1388">
            <v>3000</v>
          </cell>
          <cell r="N1388">
            <v>3000</v>
          </cell>
          <cell r="P1388">
            <v>0</v>
          </cell>
        </row>
        <row r="1389">
          <cell r="H1389" t="str">
            <v>Akshintala Manohar Ayyappa-19mo000022</v>
          </cell>
          <cell r="I1389" t="str">
            <v/>
          </cell>
          <cell r="J1389">
            <v>0</v>
          </cell>
          <cell r="K1389">
            <v>0</v>
          </cell>
          <cell r="L1389">
            <v>0</v>
          </cell>
          <cell r="M1389">
            <v>4800</v>
          </cell>
          <cell r="N1389">
            <v>4800</v>
          </cell>
          <cell r="P1389">
            <v>0</v>
          </cell>
        </row>
        <row r="1390">
          <cell r="H1390" t="str">
            <v>Lalith Sathwik Perumalla-19bd03248</v>
          </cell>
          <cell r="I1390" t="str">
            <v/>
          </cell>
          <cell r="J1390">
            <v>0</v>
          </cell>
          <cell r="K1390">
            <v>0</v>
          </cell>
          <cell r="L1390">
            <v>0</v>
          </cell>
          <cell r="M1390">
            <v>3990</v>
          </cell>
          <cell r="N1390">
            <v>4240</v>
          </cell>
          <cell r="O1390" t="str">
            <v>Cr</v>
          </cell>
          <cell r="P1390">
            <v>-250</v>
          </cell>
        </row>
        <row r="1391">
          <cell r="H1391" t="str">
            <v>Sunkara Chandra Sekhar-19bo07851</v>
          </cell>
          <cell r="I1391" t="str">
            <v/>
          </cell>
          <cell r="J1391">
            <v>0</v>
          </cell>
          <cell r="K1391">
            <v>0</v>
          </cell>
          <cell r="L1391">
            <v>0</v>
          </cell>
          <cell r="M1391">
            <v>1000</v>
          </cell>
          <cell r="N1391">
            <v>1000</v>
          </cell>
          <cell r="P1391">
            <v>0</v>
          </cell>
        </row>
        <row r="1392">
          <cell r="H1392" t="str">
            <v>Chebolu Sai Vishnu Raju-19bo08078</v>
          </cell>
          <cell r="I1392" t="str">
            <v/>
          </cell>
          <cell r="J1392">
            <v>0</v>
          </cell>
          <cell r="K1392">
            <v>0</v>
          </cell>
          <cell r="L1392">
            <v>0</v>
          </cell>
          <cell r="M1392">
            <v>648</v>
          </cell>
          <cell r="N1392">
            <v>648</v>
          </cell>
          <cell r="P1392">
            <v>0</v>
          </cell>
        </row>
        <row r="1393">
          <cell r="H1393" t="str">
            <v>Mukul Dev Saini-19bo01003</v>
          </cell>
          <cell r="I1393" t="str">
            <v/>
          </cell>
          <cell r="J1393">
            <v>0</v>
          </cell>
          <cell r="K1393">
            <v>0</v>
          </cell>
          <cell r="L1393">
            <v>0</v>
          </cell>
          <cell r="M1393">
            <v>500</v>
          </cell>
          <cell r="N1393">
            <v>500</v>
          </cell>
          <cell r="P1393">
            <v>0</v>
          </cell>
        </row>
        <row r="1394">
          <cell r="H1394" t="str">
            <v>Yash Mehta-19bd04871</v>
          </cell>
          <cell r="I1394" t="str">
            <v/>
          </cell>
          <cell r="J1394">
            <v>0</v>
          </cell>
          <cell r="K1394">
            <v>0</v>
          </cell>
          <cell r="L1394">
            <v>0</v>
          </cell>
          <cell r="M1394">
            <v>750</v>
          </cell>
          <cell r="N1394">
            <v>750</v>
          </cell>
          <cell r="P1394">
            <v>0</v>
          </cell>
        </row>
        <row r="1395">
          <cell r="H1395" t="str">
            <v>Aarushi Gupta-19bo08087</v>
          </cell>
          <cell r="I1395" t="str">
            <v/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250</v>
          </cell>
          <cell r="O1395" t="str">
            <v>Cr</v>
          </cell>
          <cell r="P1395">
            <v>-250</v>
          </cell>
        </row>
        <row r="1396">
          <cell r="H1396" t="str">
            <v>Gurram Venkata Sai Pavan Kumar Guptha-19bo01288</v>
          </cell>
          <cell r="I1396" t="str">
            <v/>
          </cell>
          <cell r="J1396">
            <v>0</v>
          </cell>
          <cell r="K1396">
            <v>0</v>
          </cell>
          <cell r="L1396">
            <v>0</v>
          </cell>
          <cell r="M1396">
            <v>200</v>
          </cell>
          <cell r="N1396">
            <v>700</v>
          </cell>
          <cell r="O1396" t="str">
            <v>Cr</v>
          </cell>
          <cell r="P1396">
            <v>-500</v>
          </cell>
        </row>
        <row r="1397">
          <cell r="H1397" t="str">
            <v>Harshith Sai Tunuguntla-19bo08081</v>
          </cell>
          <cell r="I1397" t="str">
            <v/>
          </cell>
          <cell r="J1397">
            <v>0</v>
          </cell>
          <cell r="K1397">
            <v>0</v>
          </cell>
          <cell r="L1397">
            <v>0</v>
          </cell>
          <cell r="M1397">
            <v>800</v>
          </cell>
          <cell r="N1397">
            <v>800</v>
          </cell>
          <cell r="P1397">
            <v>0</v>
          </cell>
        </row>
        <row r="1398">
          <cell r="H1398" t="str">
            <v>Yash Gautam-19bo00666</v>
          </cell>
          <cell r="I1398" t="str">
            <v/>
          </cell>
          <cell r="J1398">
            <v>0</v>
          </cell>
          <cell r="K1398">
            <v>0</v>
          </cell>
          <cell r="L1398">
            <v>0</v>
          </cell>
          <cell r="M1398">
            <v>5000</v>
          </cell>
          <cell r="N1398">
            <v>15000</v>
          </cell>
          <cell r="O1398" t="str">
            <v>Cr</v>
          </cell>
          <cell r="P1398">
            <v>-10000</v>
          </cell>
        </row>
        <row r="1399">
          <cell r="H1399" t="str">
            <v>Shivani Mittal-19bo07514</v>
          </cell>
          <cell r="I1399" t="str">
            <v/>
          </cell>
          <cell r="J1399">
            <v>0</v>
          </cell>
          <cell r="K1399">
            <v>0</v>
          </cell>
          <cell r="L1399">
            <v>0</v>
          </cell>
          <cell r="M1399">
            <v>20155</v>
          </cell>
          <cell r="N1399">
            <v>20155</v>
          </cell>
          <cell r="P1399">
            <v>0</v>
          </cell>
        </row>
        <row r="1400">
          <cell r="H1400" t="str">
            <v>Vamshidar Reddy T-19bo00982</v>
          </cell>
          <cell r="I1400" t="str">
            <v>Cr</v>
          </cell>
          <cell r="J1400">
            <v>1250</v>
          </cell>
          <cell r="K1400">
            <v>0</v>
          </cell>
          <cell r="L1400">
            <v>1250</v>
          </cell>
          <cell r="M1400">
            <v>1250</v>
          </cell>
          <cell r="N1400">
            <v>0</v>
          </cell>
          <cell r="P1400">
            <v>0</v>
          </cell>
        </row>
        <row r="1401">
          <cell r="H1401" t="str">
            <v>Valluri Jaithra Narasimha-19bo02267</v>
          </cell>
          <cell r="I1401" t="str">
            <v/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3880</v>
          </cell>
          <cell r="O1401" t="str">
            <v>Cr</v>
          </cell>
          <cell r="P1401">
            <v>-3880</v>
          </cell>
        </row>
        <row r="1402">
          <cell r="H1402" t="str">
            <v>Namburi Gowri Manikanta Kumar-19bo07918</v>
          </cell>
          <cell r="I1402" t="str">
            <v/>
          </cell>
          <cell r="J1402">
            <v>0</v>
          </cell>
          <cell r="K1402">
            <v>0</v>
          </cell>
          <cell r="L1402">
            <v>0</v>
          </cell>
          <cell r="M1402">
            <v>1800</v>
          </cell>
          <cell r="N1402">
            <v>1800</v>
          </cell>
          <cell r="P1402">
            <v>0</v>
          </cell>
        </row>
        <row r="1403">
          <cell r="H1403" t="str">
            <v>Harsh Yadav-19bo02305</v>
          </cell>
          <cell r="I1403" t="str">
            <v/>
          </cell>
          <cell r="J1403">
            <v>0</v>
          </cell>
          <cell r="K1403">
            <v>0</v>
          </cell>
          <cell r="L1403">
            <v>0</v>
          </cell>
          <cell r="M1403">
            <v>500</v>
          </cell>
          <cell r="N1403">
            <v>500</v>
          </cell>
          <cell r="P1403">
            <v>0</v>
          </cell>
        </row>
        <row r="1404">
          <cell r="H1404" t="str">
            <v>Maeghal Jain-19bd05228</v>
          </cell>
          <cell r="I1404" t="str">
            <v/>
          </cell>
          <cell r="J1404">
            <v>0</v>
          </cell>
          <cell r="K1404">
            <v>0</v>
          </cell>
          <cell r="L1404">
            <v>0</v>
          </cell>
          <cell r="M1404">
            <v>1322</v>
          </cell>
          <cell r="N1404">
            <v>1322</v>
          </cell>
          <cell r="P1404">
            <v>0</v>
          </cell>
        </row>
        <row r="1405">
          <cell r="H1405" t="str">
            <v>Prasadam Dilip Kumar-19bo00293</v>
          </cell>
          <cell r="I1405" t="str">
            <v/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500</v>
          </cell>
          <cell r="O1405" t="str">
            <v>Cr</v>
          </cell>
          <cell r="P1405">
            <v>-500</v>
          </cell>
        </row>
        <row r="1406">
          <cell r="H1406" t="str">
            <v>Vaiebhavv Baid-19bo01323</v>
          </cell>
          <cell r="I1406" t="str">
            <v/>
          </cell>
          <cell r="J1406">
            <v>0</v>
          </cell>
          <cell r="K1406">
            <v>0</v>
          </cell>
          <cell r="L1406">
            <v>0</v>
          </cell>
          <cell r="M1406">
            <v>500</v>
          </cell>
          <cell r="N1406">
            <v>500</v>
          </cell>
          <cell r="P1406">
            <v>0</v>
          </cell>
        </row>
        <row r="1407">
          <cell r="H1407" t="str">
            <v>Kotni Krishna Chaitanya-19bo07830</v>
          </cell>
          <cell r="I1407" t="str">
            <v/>
          </cell>
          <cell r="J1407">
            <v>0</v>
          </cell>
          <cell r="K1407">
            <v>0</v>
          </cell>
          <cell r="L1407">
            <v>0</v>
          </cell>
          <cell r="M1407">
            <v>7759</v>
          </cell>
          <cell r="N1407">
            <v>7759</v>
          </cell>
          <cell r="P1407">
            <v>0</v>
          </cell>
        </row>
        <row r="1408">
          <cell r="H1408" t="str">
            <v>Gaurav Gupta-19ld01203</v>
          </cell>
          <cell r="I1408" t="str">
            <v/>
          </cell>
          <cell r="J1408">
            <v>0</v>
          </cell>
          <cell r="K1408">
            <v>0</v>
          </cell>
          <cell r="L1408">
            <v>0</v>
          </cell>
          <cell r="M1408">
            <v>600</v>
          </cell>
          <cell r="N1408">
            <v>600</v>
          </cell>
          <cell r="P1408">
            <v>0</v>
          </cell>
        </row>
        <row r="1409">
          <cell r="H1409" t="str">
            <v>Tasneem Husain-19lo01439</v>
          </cell>
          <cell r="I1409" t="str">
            <v/>
          </cell>
          <cell r="J1409">
            <v>0</v>
          </cell>
          <cell r="K1409">
            <v>0</v>
          </cell>
          <cell r="L1409">
            <v>0</v>
          </cell>
          <cell r="M1409">
            <v>300</v>
          </cell>
          <cell r="N1409">
            <v>7519</v>
          </cell>
          <cell r="O1409" t="str">
            <v>Cr</v>
          </cell>
          <cell r="P1409">
            <v>-7219</v>
          </cell>
        </row>
        <row r="1410">
          <cell r="H1410" t="str">
            <v>Harshit Manwani-19lo01401</v>
          </cell>
          <cell r="I1410" t="str">
            <v/>
          </cell>
          <cell r="J1410">
            <v>0</v>
          </cell>
          <cell r="K1410">
            <v>0</v>
          </cell>
          <cell r="L1410">
            <v>0</v>
          </cell>
          <cell r="M1410">
            <v>500</v>
          </cell>
          <cell r="N1410">
            <v>500</v>
          </cell>
          <cell r="P1410">
            <v>0</v>
          </cell>
        </row>
        <row r="1411">
          <cell r="H1411" t="str">
            <v>Deepak Gupta-19lo01435</v>
          </cell>
          <cell r="I1411" t="str">
            <v/>
          </cell>
          <cell r="J1411">
            <v>0</v>
          </cell>
          <cell r="K1411">
            <v>0</v>
          </cell>
          <cell r="L1411">
            <v>0</v>
          </cell>
          <cell r="M1411">
            <v>250</v>
          </cell>
          <cell r="N1411">
            <v>250</v>
          </cell>
          <cell r="P1411">
            <v>0</v>
          </cell>
        </row>
        <row r="1412">
          <cell r="H1412" t="str">
            <v>Kanak Bathwal-19lo01354</v>
          </cell>
          <cell r="I1412" t="str">
            <v/>
          </cell>
          <cell r="J1412">
            <v>0</v>
          </cell>
          <cell r="K1412">
            <v>0</v>
          </cell>
          <cell r="L1412">
            <v>0</v>
          </cell>
          <cell r="M1412">
            <v>300</v>
          </cell>
          <cell r="N1412">
            <v>300</v>
          </cell>
          <cell r="P1412">
            <v>0</v>
          </cell>
        </row>
        <row r="1413">
          <cell r="H1413" t="str">
            <v>Harman Grover-19lo01367</v>
          </cell>
          <cell r="I1413" t="str">
            <v/>
          </cell>
          <cell r="J1413">
            <v>0</v>
          </cell>
          <cell r="K1413">
            <v>0</v>
          </cell>
          <cell r="L1413">
            <v>0</v>
          </cell>
          <cell r="M1413">
            <v>1000</v>
          </cell>
          <cell r="N1413">
            <v>1000</v>
          </cell>
          <cell r="P1413">
            <v>0</v>
          </cell>
        </row>
        <row r="1414">
          <cell r="H1414" t="str">
            <v>Supreet Minhas-19do01539</v>
          </cell>
          <cell r="I1414" t="str">
            <v/>
          </cell>
          <cell r="J1414">
            <v>0</v>
          </cell>
          <cell r="K1414">
            <v>0</v>
          </cell>
          <cell r="L1414">
            <v>0</v>
          </cell>
          <cell r="M1414">
            <v>200</v>
          </cell>
          <cell r="N1414">
            <v>200</v>
          </cell>
          <cell r="O1414" t="str">
            <v>Cr</v>
          </cell>
          <cell r="P1414">
            <v>0</v>
          </cell>
        </row>
        <row r="1415">
          <cell r="H1415" t="str">
            <v>Anchit Sachdeva-15b00378</v>
          </cell>
          <cell r="I1415" t="str">
            <v>Cr</v>
          </cell>
          <cell r="J1415">
            <v>10957</v>
          </cell>
          <cell r="K1415">
            <v>0</v>
          </cell>
          <cell r="L1415">
            <v>10957</v>
          </cell>
          <cell r="M1415">
            <v>10957</v>
          </cell>
          <cell r="N1415">
            <v>0</v>
          </cell>
          <cell r="P1415">
            <v>0</v>
          </cell>
        </row>
        <row r="1416">
          <cell r="H1416" t="str">
            <v>Udata Vijay Kiran Teja-15b00276</v>
          </cell>
          <cell r="I1416" t="str">
            <v>Dr</v>
          </cell>
          <cell r="J1416">
            <v>3138</v>
          </cell>
          <cell r="K1416">
            <v>3138</v>
          </cell>
          <cell r="L1416">
            <v>0</v>
          </cell>
          <cell r="M1416">
            <v>0</v>
          </cell>
          <cell r="N1416">
            <v>0</v>
          </cell>
          <cell r="O1416" t="str">
            <v>Dr</v>
          </cell>
          <cell r="P1416">
            <v>3138</v>
          </cell>
        </row>
        <row r="1417">
          <cell r="H1417" t="str">
            <v>Raghavendra Singh-15b00335</v>
          </cell>
          <cell r="I1417" t="str">
            <v>Cr</v>
          </cell>
          <cell r="J1417">
            <v>21639</v>
          </cell>
          <cell r="K1417">
            <v>0</v>
          </cell>
          <cell r="L1417">
            <v>21639</v>
          </cell>
          <cell r="M1417">
            <v>21639</v>
          </cell>
          <cell r="N1417">
            <v>0</v>
          </cell>
          <cell r="P1417">
            <v>0</v>
          </cell>
        </row>
        <row r="1418">
          <cell r="H1418" t="str">
            <v>Gyandeep Gadasia-15b00028</v>
          </cell>
          <cell r="I1418" t="str">
            <v>Dr</v>
          </cell>
          <cell r="J1418">
            <v>6667</v>
          </cell>
          <cell r="K1418">
            <v>6667</v>
          </cell>
          <cell r="L1418">
            <v>0</v>
          </cell>
          <cell r="M1418">
            <v>0</v>
          </cell>
          <cell r="N1418">
            <v>6667</v>
          </cell>
          <cell r="P1418">
            <v>0</v>
          </cell>
        </row>
        <row r="1419">
          <cell r="H1419" t="str">
            <v>Boddu Siva Venkata Sri Teja-15b00302</v>
          </cell>
          <cell r="I1419" t="str">
            <v>Dr</v>
          </cell>
          <cell r="J1419">
            <v>48630</v>
          </cell>
          <cell r="K1419">
            <v>48630</v>
          </cell>
          <cell r="L1419">
            <v>0</v>
          </cell>
          <cell r="M1419">
            <v>0</v>
          </cell>
          <cell r="N1419">
            <v>48630</v>
          </cell>
          <cell r="P1419">
            <v>0</v>
          </cell>
        </row>
        <row r="1420">
          <cell r="H1420" t="str">
            <v>Anmol Vinay Raj-15b00095</v>
          </cell>
          <cell r="I1420" t="str">
            <v>Cr</v>
          </cell>
          <cell r="J1420">
            <v>20597</v>
          </cell>
          <cell r="K1420">
            <v>0</v>
          </cell>
          <cell r="L1420">
            <v>20597</v>
          </cell>
          <cell r="M1420">
            <v>20597</v>
          </cell>
          <cell r="N1420">
            <v>0</v>
          </cell>
          <cell r="P1420">
            <v>0</v>
          </cell>
        </row>
        <row r="1421">
          <cell r="H1421" t="str">
            <v>Vikram Khatri-15b00411</v>
          </cell>
          <cell r="I1421" t="str">
            <v>Dr</v>
          </cell>
          <cell r="J1421">
            <v>11461</v>
          </cell>
          <cell r="K1421">
            <v>11461</v>
          </cell>
          <cell r="L1421">
            <v>0</v>
          </cell>
          <cell r="M1421">
            <v>13539</v>
          </cell>
          <cell r="N1421">
            <v>25000</v>
          </cell>
          <cell r="P1421">
            <v>0</v>
          </cell>
        </row>
        <row r="1422">
          <cell r="H1422" t="str">
            <v>Nityanand Pramanik-15b00403</v>
          </cell>
          <cell r="I1422" t="str">
            <v>Dr</v>
          </cell>
          <cell r="J1422">
            <v>1627</v>
          </cell>
          <cell r="K1422">
            <v>1627</v>
          </cell>
          <cell r="L1422">
            <v>0</v>
          </cell>
          <cell r="M1422">
            <v>23373</v>
          </cell>
          <cell r="N1422">
            <v>25000</v>
          </cell>
          <cell r="P1422">
            <v>0</v>
          </cell>
        </row>
        <row r="1423">
          <cell r="H1423" t="str">
            <v>Harsh Gupta-15b00400</v>
          </cell>
          <cell r="I1423" t="str">
            <v>Cr</v>
          </cell>
          <cell r="J1423">
            <v>121366</v>
          </cell>
          <cell r="K1423">
            <v>0</v>
          </cell>
          <cell r="L1423">
            <v>121366</v>
          </cell>
          <cell r="M1423">
            <v>121366</v>
          </cell>
          <cell r="N1423">
            <v>0</v>
          </cell>
          <cell r="P1423">
            <v>0</v>
          </cell>
        </row>
        <row r="1424">
          <cell r="H1424" t="str">
            <v>Pitam Singh</v>
          </cell>
          <cell r="I1424" t="str">
            <v/>
          </cell>
          <cell r="J1424">
            <v>0</v>
          </cell>
          <cell r="K1424">
            <v>0</v>
          </cell>
          <cell r="L1424">
            <v>0</v>
          </cell>
          <cell r="M1424">
            <v>47797</v>
          </cell>
          <cell r="N1424">
            <v>47797</v>
          </cell>
          <cell r="P1424">
            <v>0</v>
          </cell>
        </row>
        <row r="1425">
          <cell r="H1425" t="str">
            <v>Sangita Choudhary</v>
          </cell>
          <cell r="I1425" t="str">
            <v/>
          </cell>
          <cell r="J1425">
            <v>0</v>
          </cell>
          <cell r="K1425">
            <v>0</v>
          </cell>
          <cell r="L1425">
            <v>0</v>
          </cell>
          <cell r="M1425">
            <v>100000</v>
          </cell>
          <cell r="N1425">
            <v>100000</v>
          </cell>
          <cell r="P1425">
            <v>0</v>
          </cell>
        </row>
        <row r="1426">
          <cell r="H1426" t="str">
            <v>Aryanit Enterprises-Duplicate</v>
          </cell>
          <cell r="I1426" t="str">
            <v>Cr</v>
          </cell>
          <cell r="J1426">
            <v>3000</v>
          </cell>
          <cell r="K1426">
            <v>0</v>
          </cell>
          <cell r="L1426">
            <v>3000</v>
          </cell>
          <cell r="M1426">
            <v>3000</v>
          </cell>
          <cell r="N1426">
            <v>0</v>
          </cell>
          <cell r="P1426">
            <v>0</v>
          </cell>
        </row>
        <row r="1427">
          <cell r="H1427" t="str">
            <v>Ashish Bharadwaj-receivable</v>
          </cell>
          <cell r="I1427" t="str">
            <v>Cr</v>
          </cell>
          <cell r="J1427">
            <v>8319</v>
          </cell>
          <cell r="K1427">
            <v>0</v>
          </cell>
          <cell r="L1427">
            <v>8319</v>
          </cell>
          <cell r="M1427">
            <v>8319</v>
          </cell>
          <cell r="N1427">
            <v>0</v>
          </cell>
          <cell r="P1427">
            <v>0</v>
          </cell>
        </row>
        <row r="1428">
          <cell r="H1428" t="str">
            <v>Raman Kant Munjal Foundation - Dr</v>
          </cell>
          <cell r="I1428" t="str">
            <v>Dr</v>
          </cell>
          <cell r="J1428">
            <v>37500</v>
          </cell>
          <cell r="K1428">
            <v>37500</v>
          </cell>
          <cell r="L1428">
            <v>0</v>
          </cell>
          <cell r="M1428">
            <v>3011850</v>
          </cell>
          <cell r="N1428">
            <v>3047600</v>
          </cell>
          <cell r="O1428" t="str">
            <v>Dr</v>
          </cell>
          <cell r="P1428">
            <v>1750</v>
          </cell>
        </row>
        <row r="1429">
          <cell r="H1429" t="str">
            <v>Rockman Industries Ltd</v>
          </cell>
          <cell r="I1429" t="str">
            <v>Dr</v>
          </cell>
          <cell r="J1429">
            <v>11800</v>
          </cell>
          <cell r="K1429">
            <v>11800</v>
          </cell>
          <cell r="L1429">
            <v>0</v>
          </cell>
          <cell r="M1429">
            <v>0</v>
          </cell>
          <cell r="N1429">
            <v>11800</v>
          </cell>
          <cell r="O1429" t="str">
            <v>Dr</v>
          </cell>
          <cell r="P1429">
            <v>0</v>
          </cell>
        </row>
        <row r="1430">
          <cell r="H1430" t="str">
            <v>Hero Motocorp Ltd</v>
          </cell>
          <cell r="I1430" t="str">
            <v>Cr</v>
          </cell>
          <cell r="J1430">
            <v>7000</v>
          </cell>
          <cell r="K1430">
            <v>0</v>
          </cell>
          <cell r="L1430">
            <v>7000</v>
          </cell>
          <cell r="M1430">
            <v>23404000</v>
          </cell>
          <cell r="N1430">
            <v>23290000</v>
          </cell>
          <cell r="O1430" t="str">
            <v>Dr</v>
          </cell>
          <cell r="P1430">
            <v>107000</v>
          </cell>
        </row>
        <row r="1431">
          <cell r="H1431" t="str">
            <v>Bharti Airtel Ltd-haryana</v>
          </cell>
          <cell r="I1431" t="str">
            <v>Dr</v>
          </cell>
          <cell r="J1431">
            <v>150054</v>
          </cell>
          <cell r="K1431">
            <v>150054</v>
          </cell>
          <cell r="L1431">
            <v>0</v>
          </cell>
          <cell r="M1431">
            <v>845694</v>
          </cell>
          <cell r="N1431">
            <v>816321</v>
          </cell>
          <cell r="O1431" t="str">
            <v>Dr</v>
          </cell>
          <cell r="P1431">
            <v>179427</v>
          </cell>
        </row>
        <row r="1432">
          <cell r="H1432" t="str">
            <v>Bharti Airtel Limited</v>
          </cell>
          <cell r="I1432" t="str">
            <v>Dr</v>
          </cell>
          <cell r="J1432">
            <v>41920.400000000001</v>
          </cell>
          <cell r="K1432">
            <v>41920.400000000001</v>
          </cell>
          <cell r="L1432">
            <v>0</v>
          </cell>
          <cell r="M1432">
            <v>0</v>
          </cell>
          <cell r="N1432">
            <v>41920.400000000001</v>
          </cell>
          <cell r="O1432" t="str">
            <v>Dr</v>
          </cell>
          <cell r="P1432">
            <v>0</v>
          </cell>
        </row>
        <row r="1433">
          <cell r="H1433" t="str">
            <v>Raman Munjal Vidya Mandir</v>
          </cell>
          <cell r="I1433" t="str">
            <v>Dr</v>
          </cell>
          <cell r="J1433">
            <v>627094</v>
          </cell>
          <cell r="K1433">
            <v>627094</v>
          </cell>
          <cell r="L1433">
            <v>0</v>
          </cell>
          <cell r="M1433">
            <v>939675</v>
          </cell>
          <cell r="N1433">
            <v>794013</v>
          </cell>
          <cell r="O1433" t="str">
            <v>Dr</v>
          </cell>
          <cell r="P1433">
            <v>772756</v>
          </cell>
        </row>
        <row r="1434">
          <cell r="H1434" t="str">
            <v>Prasang Goyal-1600424c204</v>
          </cell>
          <cell r="I1434" t="str">
            <v>Cr</v>
          </cell>
          <cell r="J1434">
            <v>18059</v>
          </cell>
          <cell r="K1434">
            <v>0</v>
          </cell>
          <cell r="L1434">
            <v>18059</v>
          </cell>
          <cell r="M1434">
            <v>18059</v>
          </cell>
          <cell r="N1434">
            <v>0</v>
          </cell>
          <cell r="P1434">
            <v>0</v>
          </cell>
        </row>
        <row r="1435">
          <cell r="H1435" t="str">
            <v>Ajay Kumar-1600045a201</v>
          </cell>
          <cell r="I1435" t="str">
            <v>Cr</v>
          </cell>
          <cell r="J1435">
            <v>21400</v>
          </cell>
          <cell r="K1435">
            <v>0</v>
          </cell>
          <cell r="L1435">
            <v>21400</v>
          </cell>
          <cell r="M1435">
            <v>21425</v>
          </cell>
          <cell r="N1435">
            <v>5025</v>
          </cell>
          <cell r="O1435" t="str">
            <v>Cr</v>
          </cell>
          <cell r="P1435">
            <v>-5000</v>
          </cell>
        </row>
        <row r="1436">
          <cell r="H1436" t="str">
            <v>Vooturi Sainithin-1600378c203</v>
          </cell>
          <cell r="I1436" t="str">
            <v>Dr</v>
          </cell>
          <cell r="J1436">
            <v>4100</v>
          </cell>
          <cell r="K1436">
            <v>4100</v>
          </cell>
          <cell r="L1436">
            <v>0</v>
          </cell>
          <cell r="M1436">
            <v>0</v>
          </cell>
          <cell r="N1436">
            <v>4100</v>
          </cell>
          <cell r="P1436">
            <v>0</v>
          </cell>
        </row>
        <row r="1437">
          <cell r="H1437" t="str">
            <v>Thakkallapalli Shashider-1600441c204</v>
          </cell>
          <cell r="I1437" t="str">
            <v>Dr</v>
          </cell>
          <cell r="J1437">
            <v>8150</v>
          </cell>
          <cell r="K1437">
            <v>8150</v>
          </cell>
          <cell r="L1437">
            <v>0</v>
          </cell>
          <cell r="M1437">
            <v>0</v>
          </cell>
          <cell r="N1437">
            <v>0</v>
          </cell>
          <cell r="O1437" t="str">
            <v>Dr</v>
          </cell>
          <cell r="P1437">
            <v>8150</v>
          </cell>
        </row>
        <row r="1438">
          <cell r="H1438" t="str">
            <v>Yerrapureddy Anudeep Reddy-1600382c203</v>
          </cell>
          <cell r="I1438" t="str">
            <v>Dr</v>
          </cell>
          <cell r="J1438">
            <v>8951</v>
          </cell>
          <cell r="K1438">
            <v>8951</v>
          </cell>
          <cell r="L1438">
            <v>0</v>
          </cell>
          <cell r="M1438">
            <v>0</v>
          </cell>
          <cell r="N1438">
            <v>0</v>
          </cell>
          <cell r="O1438" t="str">
            <v>Dr</v>
          </cell>
          <cell r="P1438">
            <v>8951</v>
          </cell>
        </row>
        <row r="1439">
          <cell r="H1439" t="str">
            <v>Sikinam Dheeraj Kumar-1600089c201</v>
          </cell>
          <cell r="I1439" t="str">
            <v>Cr</v>
          </cell>
          <cell r="J1439">
            <v>14985</v>
          </cell>
          <cell r="K1439">
            <v>0</v>
          </cell>
          <cell r="L1439">
            <v>14985</v>
          </cell>
          <cell r="M1439">
            <v>14985</v>
          </cell>
          <cell r="N1439">
            <v>0</v>
          </cell>
          <cell r="P1439">
            <v>0</v>
          </cell>
        </row>
        <row r="1440">
          <cell r="H1440" t="str">
            <v>Rahul Raj Namala-1600130c202</v>
          </cell>
          <cell r="I1440" t="str">
            <v>Cr</v>
          </cell>
          <cell r="J1440">
            <v>50642</v>
          </cell>
          <cell r="K1440">
            <v>0</v>
          </cell>
          <cell r="L1440">
            <v>50642</v>
          </cell>
          <cell r="M1440">
            <v>50642</v>
          </cell>
          <cell r="N1440">
            <v>0</v>
          </cell>
          <cell r="P1440">
            <v>0</v>
          </cell>
        </row>
        <row r="1441">
          <cell r="H1441" t="str">
            <v>Kakkirala Pavan Kumar-1600401c204</v>
          </cell>
          <cell r="I1441" t="str">
            <v>Dr</v>
          </cell>
          <cell r="J1441">
            <v>4473</v>
          </cell>
          <cell r="K1441">
            <v>4473</v>
          </cell>
          <cell r="L1441">
            <v>0</v>
          </cell>
          <cell r="M1441">
            <v>0</v>
          </cell>
          <cell r="N1441">
            <v>0</v>
          </cell>
          <cell r="O1441" t="str">
            <v>Dr</v>
          </cell>
          <cell r="P1441">
            <v>4473</v>
          </cell>
        </row>
        <row r="1442">
          <cell r="H1442" t="str">
            <v>Juturu Preetam-1600301c203</v>
          </cell>
          <cell r="I1442" t="str">
            <v>Cr</v>
          </cell>
          <cell r="J1442">
            <v>16872</v>
          </cell>
          <cell r="K1442">
            <v>0</v>
          </cell>
          <cell r="L1442">
            <v>16872</v>
          </cell>
          <cell r="M1442">
            <v>16872</v>
          </cell>
          <cell r="N1442">
            <v>0</v>
          </cell>
          <cell r="P1442">
            <v>0</v>
          </cell>
        </row>
        <row r="1443">
          <cell r="H1443" t="str">
            <v>Goddu Abhilash-1600464c205</v>
          </cell>
          <cell r="I1443" t="str">
            <v>Cr</v>
          </cell>
          <cell r="J1443">
            <v>28826</v>
          </cell>
          <cell r="K1443">
            <v>0</v>
          </cell>
          <cell r="L1443">
            <v>28826</v>
          </cell>
          <cell r="M1443">
            <v>28826</v>
          </cell>
          <cell r="N1443">
            <v>0</v>
          </cell>
          <cell r="P1443">
            <v>0</v>
          </cell>
        </row>
        <row r="1444">
          <cell r="H1444" t="str">
            <v>Eragam Reddy V Karthik Reddy-1600397c204</v>
          </cell>
          <cell r="I1444" t="str">
            <v>Dr</v>
          </cell>
          <cell r="J1444">
            <v>6208</v>
          </cell>
          <cell r="K1444">
            <v>6208</v>
          </cell>
          <cell r="L1444">
            <v>0</v>
          </cell>
          <cell r="M1444">
            <v>0</v>
          </cell>
          <cell r="N1444">
            <v>6208</v>
          </cell>
          <cell r="P1444">
            <v>0</v>
          </cell>
        </row>
        <row r="1445">
          <cell r="H1445" t="str">
            <v>Chintakuntla Rajashaker Reddy-1600099c202</v>
          </cell>
          <cell r="I1445" t="str">
            <v>Dr</v>
          </cell>
          <cell r="J1445">
            <v>10188</v>
          </cell>
          <cell r="K1445">
            <v>10188</v>
          </cell>
          <cell r="L1445">
            <v>0</v>
          </cell>
          <cell r="M1445">
            <v>0</v>
          </cell>
          <cell r="N1445">
            <v>10188</v>
          </cell>
          <cell r="P1445">
            <v>0</v>
          </cell>
        </row>
        <row r="1446">
          <cell r="H1446" t="str">
            <v>Hostel Fees -receivable</v>
          </cell>
          <cell r="I1446" t="str">
            <v/>
          </cell>
          <cell r="J1446">
            <v>0</v>
          </cell>
          <cell r="K1446">
            <v>0</v>
          </cell>
          <cell r="L1446">
            <v>0</v>
          </cell>
          <cell r="M1446">
            <v>17482750</v>
          </cell>
          <cell r="N1446">
            <v>17482750</v>
          </cell>
          <cell r="O1446" t="str">
            <v>Dr</v>
          </cell>
          <cell r="P1446">
            <v>0</v>
          </cell>
        </row>
        <row r="1447">
          <cell r="H1447" t="str">
            <v>Training Charges (receivable)</v>
          </cell>
          <cell r="I1447" t="str">
            <v>Dr</v>
          </cell>
          <cell r="J1447">
            <v>343021</v>
          </cell>
          <cell r="K1447">
            <v>343021</v>
          </cell>
          <cell r="L1447">
            <v>0</v>
          </cell>
          <cell r="M1447">
            <v>840028</v>
          </cell>
          <cell r="N1447">
            <v>393548</v>
          </cell>
          <cell r="O1447" t="str">
            <v>Dr</v>
          </cell>
          <cell r="P1447">
            <v>789501</v>
          </cell>
        </row>
        <row r="1448">
          <cell r="H1448" t="str">
            <v>Global Leadership Programmes Fees (receivable)</v>
          </cell>
          <cell r="I1448" t="str">
            <v>Dr</v>
          </cell>
          <cell r="J1448">
            <v>388375</v>
          </cell>
          <cell r="K1448">
            <v>388375</v>
          </cell>
          <cell r="L1448">
            <v>0</v>
          </cell>
          <cell r="M1448">
            <v>6661000</v>
          </cell>
          <cell r="N1448">
            <v>6524375</v>
          </cell>
          <cell r="O1448" t="str">
            <v>Dr</v>
          </cell>
          <cell r="P1448">
            <v>525000</v>
          </cell>
        </row>
        <row r="1449">
          <cell r="H1449" t="str">
            <v>International Immersion Fee (receivable)</v>
          </cell>
          <cell r="I1449" t="str">
            <v/>
          </cell>
          <cell r="J1449">
            <v>0</v>
          </cell>
          <cell r="K1449">
            <v>0</v>
          </cell>
          <cell r="L1449">
            <v>0</v>
          </cell>
          <cell r="M1449">
            <v>3678750</v>
          </cell>
          <cell r="N1449">
            <v>3620250</v>
          </cell>
          <cell r="O1449" t="str">
            <v>Dr</v>
          </cell>
          <cell r="P1449">
            <v>58500</v>
          </cell>
        </row>
        <row r="1450">
          <cell r="H1450" t="str">
            <v>Student Book Fee (receivable)</v>
          </cell>
          <cell r="I1450" t="str">
            <v>Dr</v>
          </cell>
          <cell r="J1450">
            <v>600937</v>
          </cell>
          <cell r="K1450">
            <v>600937</v>
          </cell>
          <cell r="L1450">
            <v>0</v>
          </cell>
          <cell r="M1450">
            <v>693425</v>
          </cell>
          <cell r="N1450">
            <v>1218067.3999999999</v>
          </cell>
          <cell r="O1450" t="str">
            <v>Dr</v>
          </cell>
          <cell r="P1450">
            <v>76294.600000000093</v>
          </cell>
        </row>
        <row r="1451">
          <cell r="H1451" t="str">
            <v>Electricity Charges - Receivable</v>
          </cell>
          <cell r="I1451" t="str">
            <v>Dr</v>
          </cell>
          <cell r="J1451">
            <v>245225.9</v>
          </cell>
          <cell r="K1451">
            <v>245225.9</v>
          </cell>
          <cell r="L1451">
            <v>0</v>
          </cell>
          <cell r="M1451">
            <v>725171</v>
          </cell>
          <cell r="N1451">
            <v>96978</v>
          </cell>
          <cell r="O1451" t="str">
            <v>Dr</v>
          </cell>
          <cell r="P1451">
            <v>873418.9</v>
          </cell>
        </row>
        <row r="1452">
          <cell r="H1452" t="str">
            <v>Hostel Fee - Other (receivable)</v>
          </cell>
          <cell r="I1452" t="str">
            <v>Dr</v>
          </cell>
          <cell r="J1452">
            <v>283647</v>
          </cell>
          <cell r="K1452">
            <v>283647</v>
          </cell>
          <cell r="L1452">
            <v>0</v>
          </cell>
          <cell r="M1452">
            <v>262353</v>
          </cell>
          <cell r="N1452">
            <v>546000</v>
          </cell>
          <cell r="O1452" t="str">
            <v>Cr</v>
          </cell>
          <cell r="P1452">
            <v>0</v>
          </cell>
        </row>
        <row r="1453">
          <cell r="H1453" t="str">
            <v>Hostel Fees Non Ac (receivable)</v>
          </cell>
          <cell r="I1453" t="str">
            <v/>
          </cell>
          <cell r="J1453">
            <v>0</v>
          </cell>
          <cell r="K1453">
            <v>0</v>
          </cell>
          <cell r="L1453">
            <v>0</v>
          </cell>
          <cell r="M1453">
            <v>12347235</v>
          </cell>
          <cell r="N1453">
            <v>11962750</v>
          </cell>
          <cell r="O1453" t="str">
            <v>Dr</v>
          </cell>
          <cell r="P1453">
            <v>384485</v>
          </cell>
        </row>
        <row r="1454">
          <cell r="H1454" t="str">
            <v>Hostel Fees Ac (receivable)</v>
          </cell>
          <cell r="I1454" t="str">
            <v/>
          </cell>
          <cell r="J1454">
            <v>0</v>
          </cell>
          <cell r="K1454">
            <v>0</v>
          </cell>
          <cell r="L1454">
            <v>0</v>
          </cell>
          <cell r="M1454">
            <v>36015425</v>
          </cell>
          <cell r="N1454">
            <v>35375424</v>
          </cell>
          <cell r="O1454" t="str">
            <v>Dr</v>
          </cell>
          <cell r="P1454">
            <v>640001</v>
          </cell>
        </row>
        <row r="1455">
          <cell r="H1455" t="str">
            <v>Hostel Fees Non Ac</v>
          </cell>
          <cell r="I1455" t="str">
            <v/>
          </cell>
          <cell r="J1455">
            <v>0</v>
          </cell>
          <cell r="K1455">
            <v>0</v>
          </cell>
          <cell r="L1455">
            <v>0</v>
          </cell>
          <cell r="M1455">
            <v>27000</v>
          </cell>
          <cell r="N1455">
            <v>6300400</v>
          </cell>
          <cell r="O1455" t="str">
            <v>Cr</v>
          </cell>
          <cell r="P1455">
            <v>-6273400</v>
          </cell>
        </row>
        <row r="1456">
          <cell r="H1456" t="str">
            <v>Medical Charges (receivable)</v>
          </cell>
          <cell r="I1456" t="str">
            <v>Dr</v>
          </cell>
          <cell r="J1456">
            <v>10000</v>
          </cell>
          <cell r="K1456">
            <v>10000</v>
          </cell>
          <cell r="L1456">
            <v>0</v>
          </cell>
          <cell r="M1456">
            <v>5000</v>
          </cell>
          <cell r="N1456">
            <v>12000</v>
          </cell>
          <cell r="O1456" t="str">
            <v>Dr</v>
          </cell>
          <cell r="P1456">
            <v>3000</v>
          </cell>
        </row>
        <row r="1457">
          <cell r="H1457" t="str">
            <v>Amcat Exam Fees (receivable)</v>
          </cell>
          <cell r="I1457" t="str">
            <v>Dr</v>
          </cell>
          <cell r="J1457">
            <v>743473.88</v>
          </cell>
          <cell r="K1457">
            <v>743473.88</v>
          </cell>
          <cell r="L1457">
            <v>0</v>
          </cell>
          <cell r="M1457">
            <v>309033</v>
          </cell>
          <cell r="N1457">
            <v>928645</v>
          </cell>
          <cell r="O1457" t="str">
            <v>Dr</v>
          </cell>
          <cell r="P1457">
            <v>123861.87999999989</v>
          </cell>
        </row>
        <row r="1458">
          <cell r="H1458" t="str">
            <v>Students Book Fee (receivable)</v>
          </cell>
          <cell r="I1458" t="str">
            <v/>
          </cell>
          <cell r="J1458">
            <v>0</v>
          </cell>
          <cell r="K1458">
            <v>0</v>
          </cell>
          <cell r="L1458">
            <v>0</v>
          </cell>
          <cell r="M1458">
            <v>115000</v>
          </cell>
          <cell r="N1458">
            <v>86000</v>
          </cell>
          <cell r="O1458" t="str">
            <v>Dr</v>
          </cell>
          <cell r="P1458">
            <v>29000</v>
          </cell>
        </row>
        <row r="1459">
          <cell r="H1459" t="str">
            <v>Security Book Fees (receivable)</v>
          </cell>
          <cell r="I1459" t="str">
            <v>Dr</v>
          </cell>
          <cell r="J1459">
            <v>118004</v>
          </cell>
          <cell r="K1459">
            <v>118004</v>
          </cell>
          <cell r="L1459">
            <v>0</v>
          </cell>
          <cell r="M1459">
            <v>633000</v>
          </cell>
          <cell r="N1459">
            <v>714004</v>
          </cell>
          <cell r="O1459" t="str">
            <v>Dr</v>
          </cell>
          <cell r="P1459">
            <v>37000</v>
          </cell>
        </row>
        <row r="1460">
          <cell r="H1460" t="str">
            <v>Electricity Charges Recoverable (receivable)</v>
          </cell>
          <cell r="I1460" t="str">
            <v/>
          </cell>
          <cell r="J1460">
            <v>0</v>
          </cell>
          <cell r="K1460">
            <v>0</v>
          </cell>
          <cell r="L1460">
            <v>0</v>
          </cell>
          <cell r="M1460">
            <v>149</v>
          </cell>
          <cell r="N1460">
            <v>0</v>
          </cell>
          <cell r="O1460" t="str">
            <v>Dr</v>
          </cell>
          <cell r="P1460">
            <v>149</v>
          </cell>
        </row>
        <row r="1461">
          <cell r="H1461" t="str">
            <v>Student Security Deposit Refundable (receivable)</v>
          </cell>
          <cell r="I1461" t="str">
            <v/>
          </cell>
          <cell r="J1461">
            <v>0</v>
          </cell>
          <cell r="K1461">
            <v>0</v>
          </cell>
          <cell r="L1461">
            <v>0</v>
          </cell>
          <cell r="M1461">
            <v>26783836</v>
          </cell>
          <cell r="N1461">
            <v>26683836</v>
          </cell>
          <cell r="O1461" t="str">
            <v>Dr</v>
          </cell>
          <cell r="P1461">
            <v>100000</v>
          </cell>
        </row>
        <row r="1462">
          <cell r="H1462" t="str">
            <v>Admission Fee (receivable)</v>
          </cell>
          <cell r="I1462" t="str">
            <v/>
          </cell>
          <cell r="J1462">
            <v>0</v>
          </cell>
          <cell r="K1462">
            <v>0</v>
          </cell>
          <cell r="L1462">
            <v>0</v>
          </cell>
          <cell r="M1462">
            <v>25520000</v>
          </cell>
          <cell r="N1462">
            <v>25225000</v>
          </cell>
          <cell r="O1462" t="str">
            <v>Dr</v>
          </cell>
          <cell r="P1462">
            <v>295000</v>
          </cell>
        </row>
        <row r="1463">
          <cell r="H1463" t="str">
            <v>Ac Room Charges (receivable)</v>
          </cell>
          <cell r="I1463" t="str">
            <v>Dr</v>
          </cell>
          <cell r="J1463">
            <v>1871</v>
          </cell>
          <cell r="K1463">
            <v>1871</v>
          </cell>
          <cell r="L1463">
            <v>0</v>
          </cell>
          <cell r="M1463">
            <v>726000</v>
          </cell>
          <cell r="N1463">
            <v>716094</v>
          </cell>
          <cell r="O1463" t="str">
            <v>Dr</v>
          </cell>
          <cell r="P1463">
            <v>11777</v>
          </cell>
        </row>
        <row r="1464">
          <cell r="H1464" t="str">
            <v>Food And Loundry Charges (receivable)</v>
          </cell>
          <cell r="I1464" t="str">
            <v>Dr</v>
          </cell>
          <cell r="J1464">
            <v>82750</v>
          </cell>
          <cell r="K1464">
            <v>82750</v>
          </cell>
          <cell r="L1464">
            <v>0</v>
          </cell>
          <cell r="M1464">
            <v>7458600</v>
          </cell>
          <cell r="N1464">
            <v>7387150</v>
          </cell>
          <cell r="O1464" t="str">
            <v>Dr</v>
          </cell>
          <cell r="P1464">
            <v>154200</v>
          </cell>
        </row>
        <row r="1465">
          <cell r="H1465" t="str">
            <v>Hostel Fees (receivable)</v>
          </cell>
          <cell r="I1465" t="str">
            <v>Dr</v>
          </cell>
          <cell r="J1465">
            <v>176401</v>
          </cell>
          <cell r="K1465">
            <v>176401</v>
          </cell>
          <cell r="L1465">
            <v>0</v>
          </cell>
          <cell r="M1465">
            <v>12883625</v>
          </cell>
          <cell r="N1465">
            <v>12411200</v>
          </cell>
          <cell r="O1465" t="str">
            <v>Dr</v>
          </cell>
          <cell r="P1465">
            <v>648826</v>
          </cell>
        </row>
        <row r="1466">
          <cell r="H1466" t="str">
            <v>Tuition Fees (receivable)</v>
          </cell>
          <cell r="I1466" t="str">
            <v>Dr</v>
          </cell>
          <cell r="J1466">
            <v>7006802.7199999997</v>
          </cell>
          <cell r="K1466">
            <v>7006802.7199999997</v>
          </cell>
          <cell r="L1466">
            <v>0</v>
          </cell>
          <cell r="M1466">
            <v>469700625</v>
          </cell>
          <cell r="N1466">
            <v>462898202.72000003</v>
          </cell>
          <cell r="O1466" t="str">
            <v>Dr</v>
          </cell>
          <cell r="P1466">
            <v>13809225</v>
          </cell>
        </row>
        <row r="1467">
          <cell r="H1467" t="str">
            <v>State Bank Of India (fcra) - 565</v>
          </cell>
          <cell r="I1467" t="str">
            <v/>
          </cell>
          <cell r="J1467">
            <v>0</v>
          </cell>
          <cell r="K1467">
            <v>0</v>
          </cell>
          <cell r="L1467">
            <v>0</v>
          </cell>
          <cell r="M1467">
            <v>7476215</v>
          </cell>
          <cell r="N1467">
            <v>2565424.2000000002</v>
          </cell>
          <cell r="O1467" t="str">
            <v>Dr</v>
          </cell>
          <cell r="P1467">
            <v>4910790.8</v>
          </cell>
        </row>
        <row r="1468">
          <cell r="H1468" t="str">
            <v>Hdfc Bank Od A/c -5801</v>
          </cell>
          <cell r="I1468" t="str">
            <v>Cr</v>
          </cell>
          <cell r="J1468">
            <v>72008542.840000004</v>
          </cell>
          <cell r="K1468">
            <v>0</v>
          </cell>
          <cell r="L1468">
            <v>72008542.840000004</v>
          </cell>
          <cell r="M1468">
            <v>76418946</v>
          </cell>
          <cell r="N1468">
            <v>4330190</v>
          </cell>
          <cell r="O1468" t="str">
            <v>Dr</v>
          </cell>
          <cell r="P1468">
            <v>80213.159999996424</v>
          </cell>
        </row>
        <row r="1469">
          <cell r="H1469" t="str">
            <v>Kotak Mahindra Bank (fcra) - 2513596230</v>
          </cell>
          <cell r="I1469" t="str">
            <v>Dr</v>
          </cell>
          <cell r="J1469">
            <v>3756417.25</v>
          </cell>
          <cell r="K1469">
            <v>3756417.25</v>
          </cell>
          <cell r="L1469">
            <v>0</v>
          </cell>
          <cell r="M1469">
            <v>1043992.6</v>
          </cell>
          <cell r="N1469">
            <v>4519009</v>
          </cell>
          <cell r="O1469" t="str">
            <v>Dr</v>
          </cell>
          <cell r="P1469">
            <v>281400.84999999963</v>
          </cell>
        </row>
        <row r="1470">
          <cell r="H1470" t="str">
            <v>Yes Bank - Endowmentment Fund (001694600000963)</v>
          </cell>
          <cell r="I1470" t="str">
            <v>Dr</v>
          </cell>
          <cell r="J1470">
            <v>991773.9</v>
          </cell>
          <cell r="K1470">
            <v>991773.9</v>
          </cell>
          <cell r="L1470">
            <v>0</v>
          </cell>
          <cell r="M1470">
            <v>68582867.599999994</v>
          </cell>
          <cell r="N1470">
            <v>57717409.299999997</v>
          </cell>
          <cell r="O1470" t="str">
            <v>Dr</v>
          </cell>
          <cell r="P1470">
            <v>11857232.200000003</v>
          </cell>
        </row>
        <row r="1471">
          <cell r="H1471" t="str">
            <v>Yes Bank-631</v>
          </cell>
          <cell r="I1471" t="str">
            <v>Dr</v>
          </cell>
          <cell r="J1471">
            <v>5054730.84</v>
          </cell>
          <cell r="K1471">
            <v>5054730.84</v>
          </cell>
          <cell r="L1471">
            <v>0</v>
          </cell>
          <cell r="M1471">
            <v>257859590.18000001</v>
          </cell>
          <cell r="N1471">
            <v>229800082.16</v>
          </cell>
          <cell r="O1471" t="str">
            <v>Dr</v>
          </cell>
          <cell r="P1471">
            <v>33114238.860000014</v>
          </cell>
        </row>
        <row r="1472">
          <cell r="H1472" t="str">
            <v>State Bank Of India-58581</v>
          </cell>
          <cell r="I1472" t="str">
            <v>Dr</v>
          </cell>
          <cell r="J1472">
            <v>24548.91</v>
          </cell>
          <cell r="K1472">
            <v>24548.91</v>
          </cell>
          <cell r="L1472">
            <v>0</v>
          </cell>
          <cell r="M1472">
            <v>19545</v>
          </cell>
          <cell r="N1472">
            <v>0</v>
          </cell>
          <cell r="O1472" t="str">
            <v>Dr</v>
          </cell>
          <cell r="P1472">
            <v>44093.91</v>
          </cell>
        </row>
        <row r="1473">
          <cell r="H1473" t="str">
            <v>Sbop Dst-2 A/c -2673</v>
          </cell>
          <cell r="I1473" t="str">
            <v>Dr</v>
          </cell>
          <cell r="J1473">
            <v>294671</v>
          </cell>
          <cell r="K1473">
            <v>294671</v>
          </cell>
          <cell r="L1473">
            <v>0</v>
          </cell>
          <cell r="M1473">
            <v>16859</v>
          </cell>
          <cell r="N1473">
            <v>311530</v>
          </cell>
          <cell r="P1473">
            <v>0</v>
          </cell>
        </row>
        <row r="1474">
          <cell r="H1474" t="str">
            <v>Sbop-dst- 1a/c No - 2968</v>
          </cell>
          <cell r="I1474" t="str">
            <v>Dr</v>
          </cell>
          <cell r="J1474">
            <v>12132.6</v>
          </cell>
          <cell r="K1474">
            <v>12132.6</v>
          </cell>
          <cell r="L1474">
            <v>0</v>
          </cell>
          <cell r="M1474">
            <v>253.4</v>
          </cell>
          <cell r="N1474">
            <v>12386</v>
          </cell>
          <cell r="P1474">
            <v>0</v>
          </cell>
        </row>
        <row r="1475">
          <cell r="H1475" t="str">
            <v>Kotak Mahindra Bank (sb) - 2512386887</v>
          </cell>
          <cell r="I1475" t="str">
            <v>Dr</v>
          </cell>
          <cell r="J1475">
            <v>1695705</v>
          </cell>
          <cell r="K1475">
            <v>1695705</v>
          </cell>
          <cell r="L1475">
            <v>0</v>
          </cell>
          <cell r="M1475">
            <v>62025</v>
          </cell>
          <cell r="N1475">
            <v>61089</v>
          </cell>
          <cell r="O1475" t="str">
            <v>Dr</v>
          </cell>
          <cell r="P1475">
            <v>1696641</v>
          </cell>
        </row>
        <row r="1476">
          <cell r="H1476" t="str">
            <v>Kotak Mahindra Bank (ca) - 2512386931</v>
          </cell>
          <cell r="I1476" t="str">
            <v>Dr</v>
          </cell>
          <cell r="J1476">
            <v>34049.11</v>
          </cell>
          <cell r="K1476">
            <v>34049.11</v>
          </cell>
          <cell r="L1476">
            <v>0</v>
          </cell>
          <cell r="M1476">
            <v>0</v>
          </cell>
          <cell r="N1476">
            <v>0</v>
          </cell>
          <cell r="O1476" t="str">
            <v>Dr</v>
          </cell>
          <cell r="P1476">
            <v>34049.11</v>
          </cell>
        </row>
        <row r="1477">
          <cell r="H1477" t="str">
            <v>Hdfc A/c</v>
          </cell>
          <cell r="I1477" t="str">
            <v>Dr</v>
          </cell>
          <cell r="J1477">
            <v>19765732.899999999</v>
          </cell>
          <cell r="K1477">
            <v>19765732.899999999</v>
          </cell>
          <cell r="L1477">
            <v>0</v>
          </cell>
          <cell r="M1477">
            <v>580543430.30999994</v>
          </cell>
          <cell r="N1477">
            <v>534204430.85000002</v>
          </cell>
          <cell r="O1477" t="str">
            <v>Dr</v>
          </cell>
          <cell r="P1477">
            <v>66104732.359999895</v>
          </cell>
        </row>
        <row r="1478">
          <cell r="H1478" t="str">
            <v>Cash</v>
          </cell>
          <cell r="I1478" t="str">
            <v/>
          </cell>
          <cell r="J1478">
            <v>0</v>
          </cell>
          <cell r="K1478">
            <v>0</v>
          </cell>
          <cell r="L1478">
            <v>0</v>
          </cell>
          <cell r="M1478">
            <v>50519</v>
          </cell>
          <cell r="N1478">
            <v>50519</v>
          </cell>
          <cell r="P1478">
            <v>0</v>
          </cell>
        </row>
        <row r="1479">
          <cell r="H1479" t="str">
            <v>Cash - Campus</v>
          </cell>
          <cell r="I1479" t="str">
            <v>Dr</v>
          </cell>
          <cell r="J1479">
            <v>34003</v>
          </cell>
          <cell r="K1479">
            <v>34003</v>
          </cell>
          <cell r="L1479">
            <v>0</v>
          </cell>
          <cell r="M1479">
            <v>5283</v>
          </cell>
          <cell r="N1479">
            <v>1270</v>
          </cell>
          <cell r="O1479" t="str">
            <v>Dr</v>
          </cell>
          <cell r="P1479">
            <v>38016</v>
          </cell>
        </row>
        <row r="1480">
          <cell r="H1480" t="str">
            <v>Kotak Mahindra Prime Limited</v>
          </cell>
          <cell r="I1480" t="str">
            <v>Dr</v>
          </cell>
          <cell r="J1480">
            <v>1061</v>
          </cell>
          <cell r="K1480">
            <v>1061</v>
          </cell>
          <cell r="L1480">
            <v>0</v>
          </cell>
          <cell r="M1480">
            <v>0</v>
          </cell>
          <cell r="N1480">
            <v>0</v>
          </cell>
          <cell r="O1480" t="str">
            <v>Dr</v>
          </cell>
          <cell r="P1480">
            <v>1061</v>
          </cell>
        </row>
        <row r="1481">
          <cell r="H1481" t="str">
            <v>Interest Accured On Fdr/saving A/c</v>
          </cell>
          <cell r="I1481" t="str">
            <v>Dr</v>
          </cell>
          <cell r="J1481">
            <v>1288488.8899999999</v>
          </cell>
          <cell r="K1481">
            <v>1288488.8899999999</v>
          </cell>
          <cell r="L1481">
            <v>0</v>
          </cell>
          <cell r="M1481">
            <v>1909363.72</v>
          </cell>
          <cell r="N1481">
            <v>1615204.21</v>
          </cell>
          <cell r="O1481" t="str">
            <v>Dr</v>
          </cell>
          <cell r="P1481">
            <v>1582648.4</v>
          </cell>
        </row>
        <row r="1482">
          <cell r="H1482" t="str">
            <v>Security Deposit - Bar Council Of India</v>
          </cell>
          <cell r="I1482" t="str">
            <v>Dr</v>
          </cell>
          <cell r="J1482">
            <v>500000</v>
          </cell>
          <cell r="K1482">
            <v>500000</v>
          </cell>
          <cell r="L1482">
            <v>0</v>
          </cell>
          <cell r="M1482">
            <v>0</v>
          </cell>
          <cell r="N1482">
            <v>0</v>
          </cell>
          <cell r="O1482" t="str">
            <v>Dr</v>
          </cell>
          <cell r="P1482">
            <v>500000</v>
          </cell>
        </row>
        <row r="1483">
          <cell r="H1483" t="str">
            <v>Security Deposit-noc (pollution)</v>
          </cell>
          <cell r="I1483" t="str">
            <v>Dr</v>
          </cell>
          <cell r="J1483">
            <v>250005</v>
          </cell>
          <cell r="K1483">
            <v>250005</v>
          </cell>
          <cell r="L1483">
            <v>0</v>
          </cell>
          <cell r="M1483">
            <v>0</v>
          </cell>
          <cell r="N1483">
            <v>0</v>
          </cell>
          <cell r="O1483" t="str">
            <v>Dr</v>
          </cell>
          <cell r="P1483">
            <v>250005</v>
          </cell>
        </row>
        <row r="1484">
          <cell r="H1484" t="str">
            <v>Security Deposit-welcome Motors</v>
          </cell>
          <cell r="I1484" t="str">
            <v>Dr</v>
          </cell>
          <cell r="J1484">
            <v>30000</v>
          </cell>
          <cell r="K1484">
            <v>30000</v>
          </cell>
          <cell r="L1484">
            <v>0</v>
          </cell>
          <cell r="M1484">
            <v>0</v>
          </cell>
          <cell r="N1484">
            <v>0</v>
          </cell>
          <cell r="O1484" t="str">
            <v>Dr</v>
          </cell>
          <cell r="P1484">
            <v>30000</v>
          </cell>
        </row>
        <row r="1485">
          <cell r="H1485" t="str">
            <v>Security Deposit-indian Oil Corparation Ltd.</v>
          </cell>
          <cell r="I1485" t="str">
            <v>Dr</v>
          </cell>
          <cell r="J1485">
            <v>850000</v>
          </cell>
          <cell r="K1485">
            <v>850000</v>
          </cell>
          <cell r="L1485">
            <v>0</v>
          </cell>
          <cell r="M1485">
            <v>284818</v>
          </cell>
          <cell r="N1485">
            <v>0</v>
          </cell>
          <cell r="O1485" t="str">
            <v>Dr</v>
          </cell>
          <cell r="P1485">
            <v>1134818</v>
          </cell>
        </row>
        <row r="1486">
          <cell r="H1486" t="str">
            <v>Security Deposit- Dhbvn</v>
          </cell>
          <cell r="I1486" t="str">
            <v>Dr</v>
          </cell>
          <cell r="J1486">
            <v>2608845</v>
          </cell>
          <cell r="K1486">
            <v>2608845</v>
          </cell>
          <cell r="L1486">
            <v>0</v>
          </cell>
          <cell r="M1486">
            <v>0</v>
          </cell>
          <cell r="N1486">
            <v>0</v>
          </cell>
          <cell r="O1486" t="str">
            <v>Dr</v>
          </cell>
          <cell r="P1486">
            <v>2608845</v>
          </cell>
        </row>
        <row r="1487">
          <cell r="H1487" t="str">
            <v>Security Deposit-bsnl Bill- Guest House</v>
          </cell>
          <cell r="I1487" t="str">
            <v>Dr</v>
          </cell>
          <cell r="J1487">
            <v>2275</v>
          </cell>
          <cell r="K1487">
            <v>2275</v>
          </cell>
          <cell r="L1487">
            <v>0</v>
          </cell>
          <cell r="M1487">
            <v>0</v>
          </cell>
          <cell r="N1487">
            <v>0</v>
          </cell>
          <cell r="O1487" t="str">
            <v>Dr</v>
          </cell>
          <cell r="P1487">
            <v>2275</v>
          </cell>
        </row>
        <row r="1488">
          <cell r="H1488" t="str">
            <v>Security Deposit - Bharat Oil &amp; Waste Management Ltd</v>
          </cell>
          <cell r="I1488" t="str">
            <v>Dr</v>
          </cell>
          <cell r="J1488">
            <v>28750</v>
          </cell>
          <cell r="K1488">
            <v>28750</v>
          </cell>
          <cell r="L1488">
            <v>0</v>
          </cell>
          <cell r="M1488">
            <v>0</v>
          </cell>
          <cell r="N1488">
            <v>0</v>
          </cell>
          <cell r="O1488" t="str">
            <v>Dr</v>
          </cell>
          <cell r="P1488">
            <v>28750</v>
          </cell>
        </row>
        <row r="1489">
          <cell r="H1489" t="str">
            <v>Security Deposit Rent-aadhev Impex Private Limited</v>
          </cell>
          <cell r="I1489" t="str">
            <v>Dr</v>
          </cell>
          <cell r="J1489">
            <v>3974691</v>
          </cell>
          <cell r="K1489">
            <v>3974691</v>
          </cell>
          <cell r="L1489">
            <v>0</v>
          </cell>
          <cell r="M1489">
            <v>0</v>
          </cell>
          <cell r="N1489">
            <v>0</v>
          </cell>
          <cell r="O1489" t="str">
            <v>Dr</v>
          </cell>
          <cell r="P1489">
            <v>3974691</v>
          </cell>
        </row>
        <row r="1490">
          <cell r="H1490" t="str">
            <v>Security Deposit - Regional Office Rent</v>
          </cell>
          <cell r="I1490" t="str">
            <v>Dr</v>
          </cell>
          <cell r="J1490">
            <v>45570</v>
          </cell>
          <cell r="K1490">
            <v>45570</v>
          </cell>
          <cell r="L1490">
            <v>0</v>
          </cell>
          <cell r="M1490">
            <v>0</v>
          </cell>
          <cell r="N1490">
            <v>0</v>
          </cell>
          <cell r="O1490" t="str">
            <v>Dr</v>
          </cell>
          <cell r="P1490">
            <v>45570</v>
          </cell>
        </row>
        <row r="1491">
          <cell r="H1491" t="str">
            <v>Tds Recoverable (2021-22)</v>
          </cell>
          <cell r="I1491" t="str">
            <v/>
          </cell>
          <cell r="J1491">
            <v>0</v>
          </cell>
          <cell r="K1491">
            <v>0</v>
          </cell>
          <cell r="L1491">
            <v>0</v>
          </cell>
          <cell r="M1491">
            <v>3640599.6</v>
          </cell>
          <cell r="N1491">
            <v>99680.1</v>
          </cell>
          <cell r="O1491" t="str">
            <v>Dr</v>
          </cell>
          <cell r="P1491">
            <v>3540919.5</v>
          </cell>
        </row>
        <row r="1492">
          <cell r="H1492" t="str">
            <v>Tds Recoverable (2020-21)</v>
          </cell>
          <cell r="I1492" t="str">
            <v>Dr</v>
          </cell>
          <cell r="J1492">
            <v>1194141.57</v>
          </cell>
          <cell r="K1492">
            <v>1194141.57</v>
          </cell>
          <cell r="L1492">
            <v>0</v>
          </cell>
          <cell r="M1492">
            <v>0</v>
          </cell>
          <cell r="N1492">
            <v>0</v>
          </cell>
          <cell r="O1492" t="str">
            <v>Dr</v>
          </cell>
          <cell r="P1492">
            <v>1194141.57</v>
          </cell>
        </row>
        <row r="1493">
          <cell r="H1493" t="str">
            <v>Tds Recoverable (2019-20)</v>
          </cell>
          <cell r="I1493" t="str">
            <v>Dr</v>
          </cell>
          <cell r="J1493">
            <v>4173676.5</v>
          </cell>
          <cell r="K1493">
            <v>4173676.5</v>
          </cell>
          <cell r="L1493">
            <v>0</v>
          </cell>
          <cell r="M1493">
            <v>0</v>
          </cell>
          <cell r="N1493">
            <v>4173257</v>
          </cell>
          <cell r="O1493" t="str">
            <v>Dr</v>
          </cell>
          <cell r="P1493">
            <v>419.5</v>
          </cell>
        </row>
        <row r="1494">
          <cell r="H1494" t="str">
            <v>Tcs Receivable</v>
          </cell>
          <cell r="I1494" t="str">
            <v>Dr</v>
          </cell>
          <cell r="J1494">
            <v>15476</v>
          </cell>
          <cell r="K1494">
            <v>15476</v>
          </cell>
          <cell r="L1494">
            <v>0</v>
          </cell>
          <cell r="M1494">
            <v>0</v>
          </cell>
          <cell r="N1494">
            <v>0</v>
          </cell>
          <cell r="O1494" t="str">
            <v>Dr</v>
          </cell>
          <cell r="P1494">
            <v>15476</v>
          </cell>
        </row>
        <row r="1495">
          <cell r="H1495" t="str">
            <v>Tds Recoverable</v>
          </cell>
          <cell r="I1495" t="str">
            <v>Dr</v>
          </cell>
          <cell r="J1495">
            <v>2364624</v>
          </cell>
          <cell r="K1495">
            <v>2364624</v>
          </cell>
          <cell r="L1495">
            <v>0</v>
          </cell>
          <cell r="M1495">
            <v>0</v>
          </cell>
          <cell r="N1495">
            <v>0</v>
          </cell>
          <cell r="O1495" t="str">
            <v>Dr</v>
          </cell>
          <cell r="P1495">
            <v>2364624</v>
          </cell>
        </row>
        <row r="1496">
          <cell r="H1496" t="str">
            <v>Seed Grant- Project -2021-22-001</v>
          </cell>
          <cell r="I1496" t="str">
            <v/>
          </cell>
          <cell r="J1496">
            <v>0</v>
          </cell>
          <cell r="K1496">
            <v>0</v>
          </cell>
          <cell r="L1496">
            <v>0</v>
          </cell>
          <cell r="M1496">
            <v>101325</v>
          </cell>
          <cell r="N1496">
            <v>101325</v>
          </cell>
          <cell r="O1496" t="str">
            <v>Dr</v>
          </cell>
          <cell r="P1496">
            <v>0</v>
          </cell>
        </row>
        <row r="1497">
          <cell r="H1497" t="str">
            <v>Seed Grant Project-3</v>
          </cell>
          <cell r="I1497" t="str">
            <v>Dr</v>
          </cell>
          <cell r="J1497">
            <v>223400</v>
          </cell>
          <cell r="K1497">
            <v>223400</v>
          </cell>
          <cell r="L1497">
            <v>0</v>
          </cell>
          <cell r="M1497">
            <v>0</v>
          </cell>
          <cell r="N1497">
            <v>223400</v>
          </cell>
          <cell r="O1497" t="str">
            <v>Dr</v>
          </cell>
          <cell r="P1497">
            <v>0</v>
          </cell>
        </row>
        <row r="1498">
          <cell r="H1498" t="str">
            <v>Seed Grant Project-2</v>
          </cell>
          <cell r="I1498" t="str">
            <v>Dr</v>
          </cell>
          <cell r="J1498">
            <v>599442</v>
          </cell>
          <cell r="K1498">
            <v>599442</v>
          </cell>
          <cell r="L1498">
            <v>0</v>
          </cell>
          <cell r="M1498">
            <v>0</v>
          </cell>
          <cell r="N1498">
            <v>599442</v>
          </cell>
          <cell r="O1498" t="str">
            <v>Dr</v>
          </cell>
          <cell r="P1498">
            <v>0</v>
          </cell>
        </row>
        <row r="1499">
          <cell r="H1499" t="str">
            <v>Seed Grant Project-1</v>
          </cell>
          <cell r="I1499" t="str">
            <v>Dr</v>
          </cell>
          <cell r="J1499">
            <v>140621</v>
          </cell>
          <cell r="K1499">
            <v>140621</v>
          </cell>
          <cell r="L1499">
            <v>0</v>
          </cell>
          <cell r="M1499">
            <v>0</v>
          </cell>
          <cell r="N1499">
            <v>140621</v>
          </cell>
          <cell r="O1499" t="str">
            <v>Dr</v>
          </cell>
          <cell r="P1499">
            <v>0</v>
          </cell>
        </row>
        <row r="1500">
          <cell r="H1500" t="str">
            <v>Prepaid Subscription</v>
          </cell>
          <cell r="I1500" t="str">
            <v>Dr</v>
          </cell>
          <cell r="J1500">
            <v>2344883</v>
          </cell>
          <cell r="K1500">
            <v>2344883</v>
          </cell>
          <cell r="L1500">
            <v>0</v>
          </cell>
          <cell r="M1500">
            <v>2549215</v>
          </cell>
          <cell r="N1500">
            <v>2344883</v>
          </cell>
          <cell r="O1500" t="str">
            <v>Dr</v>
          </cell>
          <cell r="P1500">
            <v>2549215</v>
          </cell>
        </row>
        <row r="1501">
          <cell r="H1501" t="str">
            <v>Prepaid Expenses</v>
          </cell>
          <cell r="I1501" t="str">
            <v>Dr</v>
          </cell>
          <cell r="J1501">
            <v>4067746</v>
          </cell>
          <cell r="K1501">
            <v>4067746</v>
          </cell>
          <cell r="L1501">
            <v>0</v>
          </cell>
          <cell r="M1501">
            <v>4732280</v>
          </cell>
          <cell r="N1501">
            <v>4545517</v>
          </cell>
          <cell r="O1501" t="str">
            <v>Dr</v>
          </cell>
          <cell r="P1501">
            <v>4254509</v>
          </cell>
        </row>
        <row r="1502">
          <cell r="H1502" t="str">
            <v>Aicte Atal Fdp-2</v>
          </cell>
          <cell r="I1502" t="str">
            <v/>
          </cell>
          <cell r="J1502">
            <v>0</v>
          </cell>
          <cell r="K1502">
            <v>0</v>
          </cell>
          <cell r="L1502">
            <v>0</v>
          </cell>
          <cell r="M1502">
            <v>103367</v>
          </cell>
          <cell r="N1502">
            <v>103367</v>
          </cell>
          <cell r="P1502">
            <v>0</v>
          </cell>
        </row>
        <row r="1503">
          <cell r="H1503" t="str">
            <v>Aicte Atal Fdp-1</v>
          </cell>
          <cell r="I1503" t="str">
            <v/>
          </cell>
          <cell r="J1503">
            <v>0</v>
          </cell>
          <cell r="K1503">
            <v>0</v>
          </cell>
          <cell r="L1503">
            <v>0</v>
          </cell>
          <cell r="M1503">
            <v>103367</v>
          </cell>
          <cell r="N1503">
            <v>103367</v>
          </cell>
          <cell r="P1503">
            <v>0</v>
          </cell>
        </row>
        <row r="1504">
          <cell r="H1504" t="str">
            <v>Moe's Innovation Cell (mic), Aicte (mentor-mentee Program)</v>
          </cell>
          <cell r="I1504" t="str">
            <v/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225000</v>
          </cell>
          <cell r="O1504" t="str">
            <v>Cr</v>
          </cell>
          <cell r="P1504">
            <v>-225000</v>
          </cell>
        </row>
        <row r="1505">
          <cell r="H1505" t="str">
            <v>Vidhya Srinivas</v>
          </cell>
          <cell r="J1505">
            <v>0</v>
          </cell>
          <cell r="K1505">
            <v>0</v>
          </cell>
          <cell r="M1505">
            <v>0</v>
          </cell>
          <cell r="N1505">
            <v>7561</v>
          </cell>
          <cell r="O1505" t="str">
            <v>Cr</v>
          </cell>
          <cell r="P1505">
            <v>-7561</v>
          </cell>
        </row>
        <row r="1506">
          <cell r="H1506" t="str">
            <v>Varun Sethi-1557</v>
          </cell>
          <cell r="I1506" t="str">
            <v/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27352</v>
          </cell>
          <cell r="O1506" t="str">
            <v>Cr</v>
          </cell>
          <cell r="P1506">
            <v>-27352</v>
          </cell>
        </row>
        <row r="1507">
          <cell r="H1507" t="str">
            <v>Siddiq Aazam-1538</v>
          </cell>
          <cell r="I1507" t="str">
            <v/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48340</v>
          </cell>
          <cell r="O1507" t="str">
            <v>Cr</v>
          </cell>
          <cell r="P1507">
            <v>-48340</v>
          </cell>
        </row>
        <row r="1508">
          <cell r="H1508" t="str">
            <v>Dheeraj Chandra-1568</v>
          </cell>
          <cell r="I1508" t="str">
            <v/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3600</v>
          </cell>
          <cell r="O1508" t="str">
            <v>Cr</v>
          </cell>
          <cell r="P1508">
            <v>-3600</v>
          </cell>
        </row>
        <row r="1509">
          <cell r="H1509" t="str">
            <v>Arpit Bhardwaj-1571</v>
          </cell>
          <cell r="I1509" t="str">
            <v/>
          </cell>
          <cell r="J1509">
            <v>0</v>
          </cell>
          <cell r="K1509">
            <v>0</v>
          </cell>
          <cell r="L1509">
            <v>0</v>
          </cell>
          <cell r="M1509">
            <v>49460</v>
          </cell>
          <cell r="N1509">
            <v>49460</v>
          </cell>
          <cell r="P1509">
            <v>0</v>
          </cell>
        </row>
        <row r="1510">
          <cell r="H1510" t="str">
            <v>Sudha Chandrasekar-1551</v>
          </cell>
          <cell r="I1510" t="str">
            <v/>
          </cell>
          <cell r="J1510">
            <v>0</v>
          </cell>
          <cell r="K1510">
            <v>0</v>
          </cell>
          <cell r="L1510">
            <v>0</v>
          </cell>
          <cell r="M1510">
            <v>44156</v>
          </cell>
          <cell r="N1510">
            <v>43742</v>
          </cell>
          <cell r="O1510" t="str">
            <v>Dr</v>
          </cell>
          <cell r="P1510">
            <v>414</v>
          </cell>
        </row>
        <row r="1511">
          <cell r="H1511" t="str">
            <v>Hansa Sachdeva-1548</v>
          </cell>
          <cell r="I1511" t="str">
            <v/>
          </cell>
          <cell r="J1511">
            <v>0</v>
          </cell>
          <cell r="K1511">
            <v>0</v>
          </cell>
          <cell r="L1511">
            <v>0</v>
          </cell>
          <cell r="M1511">
            <v>18933</v>
          </cell>
          <cell r="N1511">
            <v>18933</v>
          </cell>
          <cell r="P1511">
            <v>0</v>
          </cell>
        </row>
        <row r="1512">
          <cell r="H1512" t="str">
            <v>Pritam Baruah-1542</v>
          </cell>
          <cell r="I1512" t="str">
            <v/>
          </cell>
          <cell r="J1512">
            <v>0</v>
          </cell>
          <cell r="K1512">
            <v>0</v>
          </cell>
          <cell r="L1512">
            <v>0</v>
          </cell>
          <cell r="M1512">
            <v>30126</v>
          </cell>
          <cell r="N1512">
            <v>30126</v>
          </cell>
          <cell r="P1512">
            <v>0</v>
          </cell>
        </row>
        <row r="1513">
          <cell r="H1513" t="str">
            <v>Abhishek Asthana-1567</v>
          </cell>
          <cell r="I1513" t="str">
            <v/>
          </cell>
          <cell r="J1513">
            <v>0</v>
          </cell>
          <cell r="K1513">
            <v>0</v>
          </cell>
          <cell r="L1513">
            <v>0</v>
          </cell>
          <cell r="M1513">
            <v>81830</v>
          </cell>
          <cell r="N1513">
            <v>81830</v>
          </cell>
          <cell r="P1513">
            <v>0</v>
          </cell>
        </row>
        <row r="1514">
          <cell r="H1514" t="str">
            <v>Kiran Negi-1560</v>
          </cell>
          <cell r="I1514" t="str">
            <v/>
          </cell>
          <cell r="J1514">
            <v>0</v>
          </cell>
          <cell r="K1514">
            <v>0</v>
          </cell>
          <cell r="L1514">
            <v>0</v>
          </cell>
          <cell r="M1514">
            <v>55000</v>
          </cell>
          <cell r="N1514">
            <v>55000</v>
          </cell>
          <cell r="P1514">
            <v>0</v>
          </cell>
        </row>
        <row r="1515">
          <cell r="H1515" t="str">
            <v>Sumedh Kulkarni-1544</v>
          </cell>
          <cell r="I1515" t="str">
            <v/>
          </cell>
          <cell r="J1515">
            <v>0</v>
          </cell>
          <cell r="K1515">
            <v>0</v>
          </cell>
          <cell r="L1515">
            <v>0</v>
          </cell>
          <cell r="M1515">
            <v>69900</v>
          </cell>
          <cell r="N1515">
            <v>69900</v>
          </cell>
          <cell r="P1515">
            <v>0</v>
          </cell>
        </row>
        <row r="1516">
          <cell r="H1516" t="str">
            <v>Anurag Gour-1558</v>
          </cell>
          <cell r="I1516" t="str">
            <v/>
          </cell>
          <cell r="J1516">
            <v>0</v>
          </cell>
          <cell r="K1516">
            <v>0</v>
          </cell>
          <cell r="L1516">
            <v>0</v>
          </cell>
          <cell r="M1516">
            <v>2344</v>
          </cell>
          <cell r="N1516">
            <v>2344</v>
          </cell>
          <cell r="P1516">
            <v>0</v>
          </cell>
        </row>
        <row r="1517">
          <cell r="H1517" t="str">
            <v>Pankaj Parasar-1518</v>
          </cell>
          <cell r="I1517" t="str">
            <v/>
          </cell>
          <cell r="J1517">
            <v>0</v>
          </cell>
          <cell r="K1517">
            <v>0</v>
          </cell>
          <cell r="L1517">
            <v>0</v>
          </cell>
          <cell r="M1517">
            <v>10000</v>
          </cell>
          <cell r="N1517">
            <v>10000</v>
          </cell>
          <cell r="P1517">
            <v>0</v>
          </cell>
        </row>
        <row r="1518">
          <cell r="H1518" t="str">
            <v>Aditya Pratap Singh Rathore-1523</v>
          </cell>
          <cell r="I1518" t="str">
            <v/>
          </cell>
          <cell r="J1518">
            <v>0</v>
          </cell>
          <cell r="K1518">
            <v>0</v>
          </cell>
          <cell r="L1518">
            <v>0</v>
          </cell>
          <cell r="M1518">
            <v>27790</v>
          </cell>
          <cell r="N1518">
            <v>27790</v>
          </cell>
          <cell r="P1518">
            <v>0</v>
          </cell>
        </row>
        <row r="1519">
          <cell r="H1519" t="str">
            <v>Yazpal Yadav-2048</v>
          </cell>
          <cell r="I1519" t="str">
            <v/>
          </cell>
          <cell r="J1519">
            <v>0</v>
          </cell>
          <cell r="K1519">
            <v>0</v>
          </cell>
          <cell r="L1519">
            <v>0</v>
          </cell>
          <cell r="M1519">
            <v>2550</v>
          </cell>
          <cell r="N1519">
            <v>2550</v>
          </cell>
          <cell r="P1519">
            <v>0</v>
          </cell>
        </row>
        <row r="1520">
          <cell r="H1520" t="str">
            <v>Rohtash Kumar</v>
          </cell>
          <cell r="I1520" t="str">
            <v/>
          </cell>
          <cell r="J1520">
            <v>0</v>
          </cell>
          <cell r="K1520">
            <v>0</v>
          </cell>
          <cell r="L1520">
            <v>0</v>
          </cell>
          <cell r="M1520">
            <v>23164</v>
          </cell>
          <cell r="N1520">
            <v>23164</v>
          </cell>
          <cell r="P1520">
            <v>0</v>
          </cell>
        </row>
        <row r="1521">
          <cell r="H1521" t="str">
            <v>Sakshi Sethi</v>
          </cell>
          <cell r="I1521" t="str">
            <v/>
          </cell>
          <cell r="J1521">
            <v>0</v>
          </cell>
          <cell r="K1521">
            <v>0</v>
          </cell>
          <cell r="L1521">
            <v>0</v>
          </cell>
          <cell r="M1521">
            <v>4811</v>
          </cell>
          <cell r="N1521">
            <v>4811</v>
          </cell>
          <cell r="P1521">
            <v>0</v>
          </cell>
        </row>
        <row r="1522">
          <cell r="H1522" t="str">
            <v>Parmod Kumar-2042</v>
          </cell>
          <cell r="I1522" t="str">
            <v/>
          </cell>
          <cell r="J1522">
            <v>0</v>
          </cell>
          <cell r="K1522">
            <v>0</v>
          </cell>
          <cell r="L1522">
            <v>0</v>
          </cell>
          <cell r="M1522">
            <v>4985</v>
          </cell>
          <cell r="N1522">
            <v>4985</v>
          </cell>
          <cell r="P1522">
            <v>0</v>
          </cell>
        </row>
        <row r="1523">
          <cell r="H1523" t="str">
            <v>Manisha Mudgil-2131</v>
          </cell>
          <cell r="I1523" t="str">
            <v/>
          </cell>
          <cell r="J1523">
            <v>0</v>
          </cell>
          <cell r="K1523">
            <v>0</v>
          </cell>
          <cell r="L1523">
            <v>0</v>
          </cell>
          <cell r="M1523">
            <v>680</v>
          </cell>
          <cell r="N1523">
            <v>0</v>
          </cell>
          <cell r="O1523" t="str">
            <v>Dr</v>
          </cell>
          <cell r="P1523">
            <v>680</v>
          </cell>
        </row>
        <row r="1524">
          <cell r="H1524" t="str">
            <v>Nilanjana Thaosen-1552</v>
          </cell>
          <cell r="I1524" t="str">
            <v/>
          </cell>
          <cell r="J1524">
            <v>0</v>
          </cell>
          <cell r="K1524">
            <v>0</v>
          </cell>
          <cell r="L1524">
            <v>0</v>
          </cell>
          <cell r="M1524">
            <v>56911</v>
          </cell>
          <cell r="N1524">
            <v>63116</v>
          </cell>
          <cell r="O1524" t="str">
            <v>Cr</v>
          </cell>
          <cell r="P1524">
            <v>-6205</v>
          </cell>
        </row>
        <row r="1525">
          <cell r="H1525" t="str">
            <v>Satpal Dagar-1550</v>
          </cell>
          <cell r="I1525" t="str">
            <v/>
          </cell>
          <cell r="J1525">
            <v>0</v>
          </cell>
          <cell r="K1525">
            <v>0</v>
          </cell>
          <cell r="L1525">
            <v>0</v>
          </cell>
          <cell r="M1525">
            <v>6918</v>
          </cell>
          <cell r="N1525">
            <v>7218</v>
          </cell>
          <cell r="O1525" t="str">
            <v>Cr</v>
          </cell>
          <cell r="P1525">
            <v>-300</v>
          </cell>
        </row>
        <row r="1526">
          <cell r="H1526" t="str">
            <v>Deepak Pandit-1545</v>
          </cell>
          <cell r="I1526" t="str">
            <v/>
          </cell>
          <cell r="J1526">
            <v>0</v>
          </cell>
          <cell r="K1526">
            <v>0</v>
          </cell>
          <cell r="L1526">
            <v>0</v>
          </cell>
          <cell r="M1526">
            <v>76245</v>
          </cell>
          <cell r="N1526">
            <v>157499</v>
          </cell>
          <cell r="O1526" t="str">
            <v>Cr</v>
          </cell>
          <cell r="P1526">
            <v>-81254</v>
          </cell>
        </row>
        <row r="1527">
          <cell r="H1527" t="str">
            <v>Hirdesh Kumar Pharasi-1554</v>
          </cell>
          <cell r="I1527" t="str">
            <v/>
          </cell>
          <cell r="J1527">
            <v>0</v>
          </cell>
          <cell r="K1527">
            <v>0</v>
          </cell>
          <cell r="L1527">
            <v>0</v>
          </cell>
          <cell r="M1527">
            <v>100000</v>
          </cell>
          <cell r="N1527">
            <v>100000</v>
          </cell>
          <cell r="P1527">
            <v>0</v>
          </cell>
        </row>
        <row r="1528">
          <cell r="H1528" t="str">
            <v>Dalip Kumar</v>
          </cell>
          <cell r="I1528" t="str">
            <v/>
          </cell>
          <cell r="J1528">
            <v>0</v>
          </cell>
          <cell r="K1528">
            <v>0</v>
          </cell>
          <cell r="L1528">
            <v>0</v>
          </cell>
          <cell r="M1528">
            <v>22249</v>
          </cell>
          <cell r="N1528">
            <v>23089</v>
          </cell>
          <cell r="O1528" t="str">
            <v>Cr</v>
          </cell>
          <cell r="P1528">
            <v>-840</v>
          </cell>
        </row>
        <row r="1529">
          <cell r="H1529" t="str">
            <v>Sangita Dutta Gupta-1540</v>
          </cell>
          <cell r="I1529" t="str">
            <v/>
          </cell>
          <cell r="J1529">
            <v>0</v>
          </cell>
          <cell r="K1529">
            <v>0</v>
          </cell>
          <cell r="L1529">
            <v>0</v>
          </cell>
          <cell r="M1529">
            <v>14915</v>
          </cell>
          <cell r="N1529">
            <v>14915</v>
          </cell>
          <cell r="P1529">
            <v>0</v>
          </cell>
        </row>
        <row r="1530">
          <cell r="H1530" t="str">
            <v>Pitam Singh-1150</v>
          </cell>
          <cell r="I1530" t="str">
            <v>Cr</v>
          </cell>
          <cell r="J1530">
            <v>8979</v>
          </cell>
          <cell r="K1530">
            <v>0</v>
          </cell>
          <cell r="L1530">
            <v>8979</v>
          </cell>
          <cell r="M1530">
            <v>8979</v>
          </cell>
          <cell r="N1530">
            <v>0</v>
          </cell>
          <cell r="P1530">
            <v>0</v>
          </cell>
        </row>
        <row r="1531">
          <cell r="H1531" t="str">
            <v>Sameer Raj Suhta-1418</v>
          </cell>
          <cell r="I1531" t="str">
            <v/>
          </cell>
          <cell r="J1531">
            <v>0</v>
          </cell>
          <cell r="K1531">
            <v>0</v>
          </cell>
          <cell r="L1531">
            <v>0</v>
          </cell>
          <cell r="M1531">
            <v>1000</v>
          </cell>
          <cell r="N1531">
            <v>1000</v>
          </cell>
          <cell r="P1531">
            <v>0</v>
          </cell>
        </row>
        <row r="1532">
          <cell r="H1532" t="str">
            <v>Lalit Kumar-1468</v>
          </cell>
          <cell r="I1532" t="str">
            <v/>
          </cell>
          <cell r="J1532">
            <v>0</v>
          </cell>
          <cell r="K1532">
            <v>0</v>
          </cell>
          <cell r="L1532">
            <v>0</v>
          </cell>
          <cell r="M1532">
            <v>6459</v>
          </cell>
          <cell r="N1532">
            <v>6459</v>
          </cell>
          <cell r="P1532">
            <v>0</v>
          </cell>
        </row>
        <row r="1533">
          <cell r="H1533" t="str">
            <v>Nandita Mahanta-1534</v>
          </cell>
          <cell r="I1533" t="str">
            <v/>
          </cell>
          <cell r="J1533">
            <v>0</v>
          </cell>
          <cell r="K1533">
            <v>0</v>
          </cell>
          <cell r="L1533">
            <v>0</v>
          </cell>
          <cell r="M1533">
            <v>61600</v>
          </cell>
          <cell r="N1533">
            <v>61600</v>
          </cell>
          <cell r="P1533">
            <v>0</v>
          </cell>
        </row>
        <row r="1534">
          <cell r="H1534" t="str">
            <v>Ramanuj Jaju-1530</v>
          </cell>
          <cell r="I1534" t="str">
            <v>Cr</v>
          </cell>
          <cell r="J1534">
            <v>9500</v>
          </cell>
          <cell r="K1534">
            <v>0</v>
          </cell>
          <cell r="L1534">
            <v>9500</v>
          </cell>
          <cell r="M1534">
            <v>10592</v>
          </cell>
          <cell r="N1534">
            <v>1092</v>
          </cell>
          <cell r="P1534">
            <v>0</v>
          </cell>
        </row>
        <row r="1535">
          <cell r="H1535" t="str">
            <v>Kiran Sharma-1531</v>
          </cell>
          <cell r="I1535" t="str">
            <v>Cr</v>
          </cell>
          <cell r="J1535">
            <v>53900</v>
          </cell>
          <cell r="K1535">
            <v>0</v>
          </cell>
          <cell r="L1535">
            <v>53900</v>
          </cell>
          <cell r="M1535">
            <v>76611</v>
          </cell>
          <cell r="N1535">
            <v>1711</v>
          </cell>
          <cell r="O1535" t="str">
            <v>Dr</v>
          </cell>
          <cell r="P1535">
            <v>21000</v>
          </cell>
        </row>
        <row r="1536">
          <cell r="H1536" t="str">
            <v>Anubhav Raj Shekhar</v>
          </cell>
          <cell r="I1536" t="str">
            <v>Cr</v>
          </cell>
          <cell r="J1536">
            <v>8558</v>
          </cell>
          <cell r="K1536">
            <v>0</v>
          </cell>
          <cell r="L1536">
            <v>8558</v>
          </cell>
          <cell r="M1536">
            <v>25503</v>
          </cell>
          <cell r="N1536">
            <v>16945</v>
          </cell>
          <cell r="P1536">
            <v>0</v>
          </cell>
        </row>
        <row r="1537">
          <cell r="H1537" t="str">
            <v>Indrajeet Kumar Singh-1411</v>
          </cell>
          <cell r="I1537" t="str">
            <v>Dr</v>
          </cell>
          <cell r="J1537">
            <v>3000</v>
          </cell>
          <cell r="K1537">
            <v>3000</v>
          </cell>
          <cell r="L1537">
            <v>0</v>
          </cell>
          <cell r="M1537">
            <v>0</v>
          </cell>
          <cell r="N1537">
            <v>3000</v>
          </cell>
          <cell r="P1537">
            <v>0</v>
          </cell>
        </row>
        <row r="1538">
          <cell r="H1538" t="str">
            <v>Yogesh Gupta-1519</v>
          </cell>
          <cell r="I1538" t="str">
            <v/>
          </cell>
          <cell r="J1538">
            <v>0</v>
          </cell>
          <cell r="K1538">
            <v>0</v>
          </cell>
          <cell r="L1538">
            <v>0</v>
          </cell>
          <cell r="M1538">
            <v>45000</v>
          </cell>
          <cell r="N1538">
            <v>0</v>
          </cell>
          <cell r="O1538" t="str">
            <v>Dr</v>
          </cell>
          <cell r="P1538">
            <v>45000</v>
          </cell>
        </row>
        <row r="1539">
          <cell r="H1539" t="str">
            <v>Arun Sharma - 1069</v>
          </cell>
          <cell r="I1539" t="str">
            <v/>
          </cell>
          <cell r="J1539">
            <v>0</v>
          </cell>
          <cell r="K1539">
            <v>0</v>
          </cell>
          <cell r="L1539">
            <v>0</v>
          </cell>
          <cell r="M1539">
            <v>8435</v>
          </cell>
          <cell r="N1539">
            <v>8435</v>
          </cell>
          <cell r="P1539">
            <v>0</v>
          </cell>
        </row>
        <row r="1540">
          <cell r="H1540" t="str">
            <v>Abhishek Kumar Ray</v>
          </cell>
          <cell r="I1540" t="str">
            <v/>
          </cell>
          <cell r="J1540">
            <v>0</v>
          </cell>
          <cell r="K1540">
            <v>0</v>
          </cell>
          <cell r="L1540">
            <v>0</v>
          </cell>
          <cell r="M1540">
            <v>3405</v>
          </cell>
          <cell r="N1540">
            <v>3405</v>
          </cell>
          <cell r="P1540">
            <v>0</v>
          </cell>
        </row>
        <row r="1541">
          <cell r="H1541" t="str">
            <v>Kollath Jesudas George</v>
          </cell>
          <cell r="I1541" t="str">
            <v>Dr</v>
          </cell>
          <cell r="J1541">
            <v>4868</v>
          </cell>
          <cell r="K1541">
            <v>4868</v>
          </cell>
          <cell r="L1541">
            <v>0</v>
          </cell>
          <cell r="M1541">
            <v>0</v>
          </cell>
          <cell r="N1541">
            <v>4868</v>
          </cell>
          <cell r="P1541">
            <v>0</v>
          </cell>
        </row>
        <row r="1542">
          <cell r="H1542" t="str">
            <v>Roobal Saxena</v>
          </cell>
          <cell r="I1542" t="str">
            <v>Dr</v>
          </cell>
          <cell r="J1542">
            <v>1000</v>
          </cell>
          <cell r="K1542">
            <v>1000</v>
          </cell>
          <cell r="L1542">
            <v>0</v>
          </cell>
          <cell r="M1542">
            <v>7080</v>
          </cell>
          <cell r="N1542">
            <v>9880</v>
          </cell>
          <cell r="O1542" t="str">
            <v>Cr</v>
          </cell>
          <cell r="P1542">
            <v>-1800</v>
          </cell>
        </row>
        <row r="1543">
          <cell r="H1543" t="str">
            <v>Rishi Asthana-1046</v>
          </cell>
          <cell r="I1543" t="str">
            <v>Dr</v>
          </cell>
          <cell r="J1543">
            <v>3828</v>
          </cell>
          <cell r="K1543">
            <v>3828</v>
          </cell>
          <cell r="L1543">
            <v>0</v>
          </cell>
          <cell r="M1543">
            <v>1000</v>
          </cell>
          <cell r="N1543">
            <v>4828</v>
          </cell>
          <cell r="P1543">
            <v>0</v>
          </cell>
        </row>
        <row r="1544">
          <cell r="H1544" t="str">
            <v>Kaushlesh Sharma-1387</v>
          </cell>
          <cell r="I1544" t="str">
            <v/>
          </cell>
          <cell r="J1544">
            <v>0</v>
          </cell>
          <cell r="K1544">
            <v>0</v>
          </cell>
          <cell r="L1544">
            <v>0</v>
          </cell>
          <cell r="M1544">
            <v>1325</v>
          </cell>
          <cell r="N1544">
            <v>1325</v>
          </cell>
          <cell r="P1544">
            <v>0</v>
          </cell>
        </row>
        <row r="1545">
          <cell r="H1545" t="str">
            <v>Naresh Verma-staff</v>
          </cell>
          <cell r="I1545" t="str">
            <v/>
          </cell>
          <cell r="J1545">
            <v>0</v>
          </cell>
          <cell r="K1545">
            <v>0</v>
          </cell>
          <cell r="L1545">
            <v>0</v>
          </cell>
          <cell r="M1545">
            <v>2070</v>
          </cell>
          <cell r="N1545">
            <v>7300</v>
          </cell>
          <cell r="O1545" t="str">
            <v>Cr</v>
          </cell>
          <cell r="P1545">
            <v>-5230</v>
          </cell>
        </row>
        <row r="1546">
          <cell r="H1546" t="str">
            <v>Vipin Kumar-1384</v>
          </cell>
          <cell r="I1546" t="str">
            <v/>
          </cell>
          <cell r="J1546">
            <v>0</v>
          </cell>
          <cell r="K1546">
            <v>0</v>
          </cell>
          <cell r="L1546">
            <v>0</v>
          </cell>
          <cell r="M1546">
            <v>25790</v>
          </cell>
          <cell r="N1546">
            <v>25790</v>
          </cell>
          <cell r="P1546">
            <v>0</v>
          </cell>
        </row>
        <row r="1547">
          <cell r="H1547" t="str">
            <v>Amit Kumar-1462</v>
          </cell>
          <cell r="I1547" t="str">
            <v>Dr</v>
          </cell>
          <cell r="J1547">
            <v>90</v>
          </cell>
          <cell r="K1547">
            <v>90</v>
          </cell>
          <cell r="L1547">
            <v>0</v>
          </cell>
          <cell r="M1547">
            <v>1180</v>
          </cell>
          <cell r="N1547">
            <v>1270</v>
          </cell>
          <cell r="P1547">
            <v>0</v>
          </cell>
        </row>
        <row r="1548">
          <cell r="H1548" t="str">
            <v>Ajay Mahajan</v>
          </cell>
          <cell r="I1548" t="str">
            <v/>
          </cell>
          <cell r="J1548">
            <v>0</v>
          </cell>
          <cell r="K1548">
            <v>0</v>
          </cell>
          <cell r="L1548">
            <v>0</v>
          </cell>
          <cell r="M1548">
            <v>10000</v>
          </cell>
          <cell r="N1548">
            <v>25000</v>
          </cell>
          <cell r="O1548" t="str">
            <v>Cr</v>
          </cell>
          <cell r="P1548">
            <v>-15000</v>
          </cell>
        </row>
        <row r="1549">
          <cell r="H1549" t="str">
            <v>Apoorva Baghci -</v>
          </cell>
          <cell r="I1549" t="str">
            <v>Dr</v>
          </cell>
          <cell r="J1549">
            <v>158</v>
          </cell>
          <cell r="K1549">
            <v>158</v>
          </cell>
          <cell r="L1549">
            <v>0</v>
          </cell>
          <cell r="M1549">
            <v>29321</v>
          </cell>
          <cell r="N1549">
            <v>29479</v>
          </cell>
          <cell r="P1549">
            <v>0</v>
          </cell>
        </row>
        <row r="1550">
          <cell r="H1550" t="str">
            <v>Rajiv Dey</v>
          </cell>
          <cell r="I1550" t="str">
            <v/>
          </cell>
          <cell r="J1550">
            <v>0</v>
          </cell>
          <cell r="K1550">
            <v>0</v>
          </cell>
          <cell r="L1550">
            <v>0</v>
          </cell>
          <cell r="M1550">
            <v>168429</v>
          </cell>
          <cell r="N1550">
            <v>168429</v>
          </cell>
          <cell r="P1550">
            <v>0</v>
          </cell>
        </row>
        <row r="1551">
          <cell r="H1551" t="str">
            <v>Salary Advance</v>
          </cell>
          <cell r="I1551" t="str">
            <v/>
          </cell>
          <cell r="J1551">
            <v>0</v>
          </cell>
          <cell r="K1551">
            <v>0</v>
          </cell>
          <cell r="L1551">
            <v>0</v>
          </cell>
          <cell r="M1551">
            <v>143335</v>
          </cell>
          <cell r="N1551">
            <v>143335</v>
          </cell>
          <cell r="P1551">
            <v>0</v>
          </cell>
        </row>
        <row r="1552">
          <cell r="H1552" t="str">
            <v>Deepak Kumar-1449</v>
          </cell>
          <cell r="I1552" t="str">
            <v/>
          </cell>
          <cell r="J1552">
            <v>0</v>
          </cell>
          <cell r="K1552">
            <v>0</v>
          </cell>
          <cell r="L1552">
            <v>0</v>
          </cell>
          <cell r="M1552">
            <v>443</v>
          </cell>
          <cell r="N1552">
            <v>443</v>
          </cell>
          <cell r="P1552">
            <v>0</v>
          </cell>
        </row>
        <row r="1553">
          <cell r="H1553" t="str">
            <v>Kudrat Sharma - 1479</v>
          </cell>
          <cell r="I1553" t="str">
            <v/>
          </cell>
          <cell r="J1553">
            <v>0</v>
          </cell>
          <cell r="K1553">
            <v>0</v>
          </cell>
          <cell r="L1553">
            <v>0</v>
          </cell>
          <cell r="M1553">
            <v>1000</v>
          </cell>
          <cell r="N1553">
            <v>1000</v>
          </cell>
          <cell r="P1553">
            <v>0</v>
          </cell>
        </row>
        <row r="1554">
          <cell r="H1554" t="str">
            <v>Davinder Singh - 1494</v>
          </cell>
          <cell r="I1554" t="str">
            <v/>
          </cell>
          <cell r="J1554">
            <v>0</v>
          </cell>
          <cell r="K1554">
            <v>0</v>
          </cell>
          <cell r="L1554">
            <v>0</v>
          </cell>
          <cell r="M1554">
            <v>1000</v>
          </cell>
          <cell r="N1554">
            <v>1000</v>
          </cell>
          <cell r="P1554">
            <v>0</v>
          </cell>
        </row>
        <row r="1555">
          <cell r="H1555" t="str">
            <v>Anusree Paul - 1493</v>
          </cell>
          <cell r="I1555" t="str">
            <v>Dr</v>
          </cell>
          <cell r="J1555">
            <v>114685</v>
          </cell>
          <cell r="K1555">
            <v>114685</v>
          </cell>
          <cell r="L1555">
            <v>0</v>
          </cell>
          <cell r="M1555">
            <v>100000</v>
          </cell>
          <cell r="N1555">
            <v>266582</v>
          </cell>
          <cell r="O1555" t="str">
            <v>Cr</v>
          </cell>
          <cell r="P1555">
            <v>-51897</v>
          </cell>
        </row>
        <row r="1556">
          <cell r="H1556" t="str">
            <v>Chirag Malik</v>
          </cell>
          <cell r="I1556" t="str">
            <v/>
          </cell>
          <cell r="J1556">
            <v>0</v>
          </cell>
          <cell r="K1556">
            <v>0</v>
          </cell>
          <cell r="L1556">
            <v>0</v>
          </cell>
          <cell r="M1556">
            <v>1000</v>
          </cell>
          <cell r="N1556">
            <v>1000</v>
          </cell>
          <cell r="P1556">
            <v>0</v>
          </cell>
        </row>
        <row r="1557">
          <cell r="H1557" t="str">
            <v>Ritu Chhikara-1167</v>
          </cell>
          <cell r="I1557" t="str">
            <v/>
          </cell>
          <cell r="J1557">
            <v>0</v>
          </cell>
          <cell r="K1557">
            <v>0</v>
          </cell>
          <cell r="L1557">
            <v>0</v>
          </cell>
          <cell r="M1557">
            <v>80800</v>
          </cell>
          <cell r="N1557">
            <v>80800</v>
          </cell>
          <cell r="P1557">
            <v>0</v>
          </cell>
        </row>
        <row r="1558">
          <cell r="H1558" t="str">
            <v>Sushil Chandra - 1486</v>
          </cell>
          <cell r="I1558" t="str">
            <v/>
          </cell>
          <cell r="J1558">
            <v>0</v>
          </cell>
          <cell r="K1558">
            <v>0</v>
          </cell>
          <cell r="L1558">
            <v>0</v>
          </cell>
          <cell r="M1558">
            <v>347336</v>
          </cell>
          <cell r="N1558">
            <v>347336</v>
          </cell>
          <cell r="O1558" t="str">
            <v>Dr</v>
          </cell>
          <cell r="P1558">
            <v>0</v>
          </cell>
        </row>
        <row r="1559">
          <cell r="H1559" t="str">
            <v>Neera Sood-1361</v>
          </cell>
          <cell r="I1559" t="str">
            <v/>
          </cell>
          <cell r="J1559">
            <v>0</v>
          </cell>
          <cell r="K1559">
            <v>0</v>
          </cell>
          <cell r="L1559">
            <v>0</v>
          </cell>
          <cell r="M1559">
            <v>5759</v>
          </cell>
          <cell r="N1559">
            <v>5759</v>
          </cell>
          <cell r="P1559">
            <v>0</v>
          </cell>
        </row>
        <row r="1560">
          <cell r="H1560" t="str">
            <v>Nuggchalli Nigam</v>
          </cell>
          <cell r="I1560" t="str">
            <v>Cr</v>
          </cell>
          <cell r="J1560">
            <v>8643</v>
          </cell>
          <cell r="K1560">
            <v>0</v>
          </cell>
          <cell r="L1560">
            <v>8643</v>
          </cell>
          <cell r="M1560">
            <v>352643</v>
          </cell>
          <cell r="N1560">
            <v>344000</v>
          </cell>
          <cell r="P1560">
            <v>0</v>
          </cell>
        </row>
        <row r="1561">
          <cell r="H1561" t="str">
            <v>Mohit Saxena</v>
          </cell>
          <cell r="I1561" t="str">
            <v/>
          </cell>
          <cell r="J1561">
            <v>0</v>
          </cell>
          <cell r="K1561">
            <v>0</v>
          </cell>
          <cell r="L1561">
            <v>0</v>
          </cell>
          <cell r="M1561">
            <v>24835</v>
          </cell>
          <cell r="N1561">
            <v>24835</v>
          </cell>
          <cell r="P1561">
            <v>0</v>
          </cell>
        </row>
        <row r="1562">
          <cell r="H1562" t="str">
            <v>Charu Sakhuja Yadav - 1448</v>
          </cell>
          <cell r="I1562" t="str">
            <v/>
          </cell>
          <cell r="J1562">
            <v>0</v>
          </cell>
          <cell r="K1562">
            <v>0</v>
          </cell>
          <cell r="L1562">
            <v>0</v>
          </cell>
          <cell r="M1562">
            <v>131971</v>
          </cell>
          <cell r="N1562">
            <v>87704</v>
          </cell>
          <cell r="O1562" t="str">
            <v>Dr</v>
          </cell>
          <cell r="P1562">
            <v>44267</v>
          </cell>
        </row>
        <row r="1563">
          <cell r="H1563" t="str">
            <v>Ranjib Banerjee-1176</v>
          </cell>
          <cell r="I1563" t="str">
            <v>Dr</v>
          </cell>
          <cell r="J1563">
            <v>1001</v>
          </cell>
          <cell r="K1563">
            <v>1001</v>
          </cell>
          <cell r="L1563">
            <v>0</v>
          </cell>
          <cell r="M1563">
            <v>2250</v>
          </cell>
          <cell r="N1563">
            <v>1001</v>
          </cell>
          <cell r="O1563" t="str">
            <v>Dr</v>
          </cell>
          <cell r="P1563">
            <v>2250</v>
          </cell>
        </row>
        <row r="1564">
          <cell r="H1564" t="str">
            <v>Rakesh Kumar Bhardwaj - 1444</v>
          </cell>
          <cell r="I1564" t="str">
            <v/>
          </cell>
          <cell r="J1564">
            <v>0</v>
          </cell>
          <cell r="K1564">
            <v>0</v>
          </cell>
          <cell r="L1564">
            <v>0</v>
          </cell>
          <cell r="M1564">
            <v>12990</v>
          </cell>
          <cell r="N1564">
            <v>21330</v>
          </cell>
          <cell r="O1564" t="str">
            <v>Cr</v>
          </cell>
          <cell r="P1564">
            <v>-8340</v>
          </cell>
        </row>
        <row r="1565">
          <cell r="H1565" t="str">
            <v>Nishtha Phutela-1140</v>
          </cell>
          <cell r="I1565" t="str">
            <v/>
          </cell>
          <cell r="J1565">
            <v>0</v>
          </cell>
          <cell r="K1565">
            <v>0</v>
          </cell>
          <cell r="L1565">
            <v>0</v>
          </cell>
          <cell r="M1565">
            <v>24689</v>
          </cell>
          <cell r="N1565">
            <v>24689</v>
          </cell>
          <cell r="P1565">
            <v>0</v>
          </cell>
        </row>
        <row r="1566">
          <cell r="H1566" t="str">
            <v>Vivek Kumar Verma-1393</v>
          </cell>
          <cell r="I1566" t="str">
            <v/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426</v>
          </cell>
          <cell r="O1566" t="str">
            <v>Cr</v>
          </cell>
          <cell r="P1566">
            <v>-426</v>
          </cell>
        </row>
        <row r="1567">
          <cell r="H1567" t="str">
            <v>Charu Joneja-1266</v>
          </cell>
          <cell r="I1567" t="str">
            <v/>
          </cell>
          <cell r="J1567">
            <v>0</v>
          </cell>
          <cell r="K1567">
            <v>0</v>
          </cell>
          <cell r="L1567">
            <v>0</v>
          </cell>
          <cell r="M1567">
            <v>5527</v>
          </cell>
          <cell r="N1567">
            <v>0</v>
          </cell>
          <cell r="O1567" t="str">
            <v>Dr</v>
          </cell>
          <cell r="P1567">
            <v>5527</v>
          </cell>
        </row>
        <row r="1568">
          <cell r="H1568" t="str">
            <v>Vandana Malhotra</v>
          </cell>
          <cell r="I1568" t="str">
            <v/>
          </cell>
          <cell r="J1568">
            <v>0</v>
          </cell>
          <cell r="K1568">
            <v>0</v>
          </cell>
          <cell r="L1568">
            <v>0</v>
          </cell>
          <cell r="M1568">
            <v>11775</v>
          </cell>
          <cell r="N1568">
            <v>15543</v>
          </cell>
          <cell r="O1568" t="str">
            <v>Cr</v>
          </cell>
          <cell r="P1568">
            <v>-3768</v>
          </cell>
        </row>
        <row r="1569">
          <cell r="H1569" t="str">
            <v>Sanmitra Barman-1264</v>
          </cell>
          <cell r="I1569" t="str">
            <v/>
          </cell>
          <cell r="J1569">
            <v>0</v>
          </cell>
          <cell r="K1569">
            <v>0</v>
          </cell>
          <cell r="L1569">
            <v>0</v>
          </cell>
          <cell r="M1569">
            <v>2400</v>
          </cell>
          <cell r="N1569">
            <v>2400</v>
          </cell>
          <cell r="P1569">
            <v>0</v>
          </cell>
        </row>
        <row r="1570">
          <cell r="H1570" t="str">
            <v>Suchitra -1306</v>
          </cell>
          <cell r="I1570" t="str">
            <v>Cr</v>
          </cell>
          <cell r="J1570">
            <v>3500</v>
          </cell>
          <cell r="K1570">
            <v>0</v>
          </cell>
          <cell r="L1570">
            <v>3500</v>
          </cell>
          <cell r="M1570">
            <v>56021</v>
          </cell>
          <cell r="N1570">
            <v>52521</v>
          </cell>
          <cell r="P1570">
            <v>0</v>
          </cell>
        </row>
        <row r="1571">
          <cell r="H1571" t="str">
            <v>Koshtuba Nand-1329</v>
          </cell>
          <cell r="I1571" t="str">
            <v/>
          </cell>
          <cell r="J1571">
            <v>0</v>
          </cell>
          <cell r="K1571">
            <v>0</v>
          </cell>
          <cell r="L1571">
            <v>0</v>
          </cell>
          <cell r="M1571">
            <v>26445</v>
          </cell>
          <cell r="N1571">
            <v>26445</v>
          </cell>
          <cell r="P1571">
            <v>0</v>
          </cell>
        </row>
        <row r="1572">
          <cell r="H1572" t="str">
            <v>Kamal Kant Jain-1298</v>
          </cell>
          <cell r="I1572" t="str">
            <v/>
          </cell>
          <cell r="J1572">
            <v>0</v>
          </cell>
          <cell r="K1572">
            <v>0</v>
          </cell>
          <cell r="L1572">
            <v>0</v>
          </cell>
          <cell r="M1572">
            <v>1000</v>
          </cell>
          <cell r="N1572">
            <v>1000</v>
          </cell>
          <cell r="P1572">
            <v>0</v>
          </cell>
        </row>
        <row r="1573">
          <cell r="H1573" t="str">
            <v>Pradeep Kumar-1268</v>
          </cell>
          <cell r="I1573" t="str">
            <v>Dr</v>
          </cell>
          <cell r="J1573">
            <v>3686</v>
          </cell>
          <cell r="K1573">
            <v>3686</v>
          </cell>
          <cell r="L1573">
            <v>0</v>
          </cell>
          <cell r="M1573">
            <v>0</v>
          </cell>
          <cell r="N1573">
            <v>3686</v>
          </cell>
          <cell r="P1573">
            <v>0</v>
          </cell>
        </row>
        <row r="1574">
          <cell r="H1574" t="str">
            <v>Abhay Sharma-1399</v>
          </cell>
          <cell r="I1574" t="str">
            <v/>
          </cell>
          <cell r="J1574">
            <v>0</v>
          </cell>
          <cell r="K1574">
            <v>0</v>
          </cell>
          <cell r="L1574">
            <v>0</v>
          </cell>
          <cell r="M1574">
            <v>39871</v>
          </cell>
          <cell r="N1574">
            <v>19674</v>
          </cell>
          <cell r="O1574" t="str">
            <v>Dr</v>
          </cell>
          <cell r="P1574">
            <v>20197</v>
          </cell>
        </row>
        <row r="1575">
          <cell r="H1575" t="str">
            <v>Dheeraj Kumar-2082</v>
          </cell>
          <cell r="I1575" t="str">
            <v>Cr</v>
          </cell>
          <cell r="J1575">
            <v>4870</v>
          </cell>
          <cell r="K1575">
            <v>0</v>
          </cell>
          <cell r="L1575">
            <v>4870</v>
          </cell>
          <cell r="M1575">
            <v>39974</v>
          </cell>
          <cell r="N1575">
            <v>35104</v>
          </cell>
          <cell r="P1575">
            <v>0</v>
          </cell>
        </row>
        <row r="1576">
          <cell r="H1576" t="str">
            <v>Ziya Uddin-1038</v>
          </cell>
          <cell r="I1576" t="str">
            <v>Dr</v>
          </cell>
          <cell r="J1576">
            <v>479</v>
          </cell>
          <cell r="K1576">
            <v>479</v>
          </cell>
          <cell r="L1576">
            <v>0</v>
          </cell>
          <cell r="M1576">
            <v>0</v>
          </cell>
          <cell r="N1576">
            <v>479</v>
          </cell>
          <cell r="P1576">
            <v>0</v>
          </cell>
        </row>
        <row r="1577">
          <cell r="H1577" t="str">
            <v>Vaishali Sharma-1357</v>
          </cell>
          <cell r="I1577" t="str">
            <v/>
          </cell>
          <cell r="J1577">
            <v>0</v>
          </cell>
          <cell r="K1577">
            <v>0</v>
          </cell>
          <cell r="L1577">
            <v>0</v>
          </cell>
          <cell r="M1577">
            <v>10611</v>
          </cell>
          <cell r="N1577">
            <v>10611</v>
          </cell>
          <cell r="P1577">
            <v>0</v>
          </cell>
        </row>
        <row r="1578">
          <cell r="H1578" t="str">
            <v>Alipta Datta</v>
          </cell>
          <cell r="I1578" t="str">
            <v/>
          </cell>
          <cell r="J1578">
            <v>0</v>
          </cell>
          <cell r="K1578">
            <v>0</v>
          </cell>
          <cell r="L1578">
            <v>0</v>
          </cell>
          <cell r="M1578">
            <v>69941</v>
          </cell>
          <cell r="N1578">
            <v>77689</v>
          </cell>
          <cell r="O1578" t="str">
            <v>Cr</v>
          </cell>
          <cell r="P1578">
            <v>-7748</v>
          </cell>
        </row>
        <row r="1579">
          <cell r="H1579" t="str">
            <v>Amarnath Bheemaraju-1130</v>
          </cell>
          <cell r="I1579" t="str">
            <v/>
          </cell>
          <cell r="J1579">
            <v>0</v>
          </cell>
          <cell r="K1579">
            <v>0</v>
          </cell>
          <cell r="L1579">
            <v>0</v>
          </cell>
          <cell r="M1579">
            <v>36325</v>
          </cell>
          <cell r="N1579">
            <v>36325</v>
          </cell>
          <cell r="P1579">
            <v>0</v>
          </cell>
        </row>
        <row r="1580">
          <cell r="H1580" t="str">
            <v>Jai Prakash Bhardwaj-1369</v>
          </cell>
          <cell r="I1580" t="str">
            <v/>
          </cell>
          <cell r="J1580">
            <v>0</v>
          </cell>
          <cell r="K1580">
            <v>0</v>
          </cell>
          <cell r="L1580">
            <v>0</v>
          </cell>
          <cell r="M1580">
            <v>9185</v>
          </cell>
          <cell r="N1580">
            <v>9185</v>
          </cell>
          <cell r="P1580">
            <v>0</v>
          </cell>
        </row>
        <row r="1581">
          <cell r="H1581" t="str">
            <v>Surendra Kumar Selwal-1322</v>
          </cell>
          <cell r="I1581" t="str">
            <v/>
          </cell>
          <cell r="J1581">
            <v>0</v>
          </cell>
          <cell r="K1581">
            <v>0</v>
          </cell>
          <cell r="L1581">
            <v>0</v>
          </cell>
          <cell r="M1581">
            <v>50153</v>
          </cell>
          <cell r="N1581">
            <v>50031</v>
          </cell>
          <cell r="O1581" t="str">
            <v>Dr</v>
          </cell>
          <cell r="P1581">
            <v>122</v>
          </cell>
        </row>
        <row r="1582">
          <cell r="H1582" t="str">
            <v>Dibakar Paul</v>
          </cell>
          <cell r="I1582" t="str">
            <v/>
          </cell>
          <cell r="J1582">
            <v>0</v>
          </cell>
          <cell r="K1582">
            <v>0</v>
          </cell>
          <cell r="L1582">
            <v>0</v>
          </cell>
          <cell r="M1582">
            <v>57625</v>
          </cell>
          <cell r="N1582">
            <v>57625</v>
          </cell>
          <cell r="P1582">
            <v>0</v>
          </cell>
        </row>
        <row r="1583">
          <cell r="H1583" t="str">
            <v>Sanjeev Kumar Verma-1389</v>
          </cell>
          <cell r="I1583" t="str">
            <v>Cr</v>
          </cell>
          <cell r="J1583">
            <v>2173</v>
          </cell>
          <cell r="K1583">
            <v>0</v>
          </cell>
          <cell r="L1583">
            <v>2173</v>
          </cell>
          <cell r="M1583">
            <v>126689</v>
          </cell>
          <cell r="N1583">
            <v>124516</v>
          </cell>
          <cell r="P1583">
            <v>0</v>
          </cell>
        </row>
        <row r="1584">
          <cell r="H1584" t="str">
            <v>Suneet Soni -1227</v>
          </cell>
          <cell r="I1584" t="str">
            <v/>
          </cell>
          <cell r="J1584">
            <v>0</v>
          </cell>
          <cell r="K1584">
            <v>0</v>
          </cell>
          <cell r="L1584">
            <v>0</v>
          </cell>
          <cell r="M1584">
            <v>6166</v>
          </cell>
          <cell r="N1584">
            <v>6166</v>
          </cell>
          <cell r="P1584">
            <v>0</v>
          </cell>
        </row>
        <row r="1585">
          <cell r="H1585" t="str">
            <v>Devender Kumar Nehra-1106</v>
          </cell>
          <cell r="I1585" t="str">
            <v/>
          </cell>
          <cell r="J1585">
            <v>0</v>
          </cell>
          <cell r="K1585">
            <v>0</v>
          </cell>
          <cell r="L1585">
            <v>0</v>
          </cell>
          <cell r="M1585">
            <v>2599</v>
          </cell>
          <cell r="N1585">
            <v>2599</v>
          </cell>
          <cell r="P1585">
            <v>0</v>
          </cell>
        </row>
        <row r="1586">
          <cell r="H1586" t="str">
            <v>Amiya Dash -1224</v>
          </cell>
          <cell r="I1586" t="str">
            <v/>
          </cell>
          <cell r="J1586">
            <v>0</v>
          </cell>
          <cell r="K1586">
            <v>0</v>
          </cell>
          <cell r="L1586">
            <v>0</v>
          </cell>
          <cell r="M1586">
            <v>2860</v>
          </cell>
          <cell r="N1586">
            <v>2860</v>
          </cell>
          <cell r="P1586">
            <v>0</v>
          </cell>
        </row>
        <row r="1587">
          <cell r="H1587" t="str">
            <v>Meenakshi Agarwal</v>
          </cell>
          <cell r="I1587" t="str">
            <v/>
          </cell>
          <cell r="J1587">
            <v>0</v>
          </cell>
          <cell r="K1587">
            <v>0</v>
          </cell>
          <cell r="L1587">
            <v>0</v>
          </cell>
          <cell r="M1587">
            <v>27040</v>
          </cell>
          <cell r="N1587">
            <v>27040</v>
          </cell>
          <cell r="P1587">
            <v>0</v>
          </cell>
        </row>
        <row r="1588">
          <cell r="H1588" t="str">
            <v>Ak Prasada Rao-1299</v>
          </cell>
          <cell r="I1588" t="str">
            <v>Cr</v>
          </cell>
          <cell r="J1588">
            <v>4000</v>
          </cell>
          <cell r="K1588">
            <v>0</v>
          </cell>
          <cell r="L1588">
            <v>4000</v>
          </cell>
          <cell r="M1588">
            <v>12900</v>
          </cell>
          <cell r="N1588">
            <v>8900</v>
          </cell>
          <cell r="P1588">
            <v>0</v>
          </cell>
        </row>
        <row r="1589">
          <cell r="H1589" t="str">
            <v>Vinod Prakash - 1422</v>
          </cell>
          <cell r="I1589" t="str">
            <v/>
          </cell>
          <cell r="J1589">
            <v>0</v>
          </cell>
          <cell r="K1589">
            <v>0</v>
          </cell>
          <cell r="L1589">
            <v>0</v>
          </cell>
          <cell r="M1589">
            <v>860</v>
          </cell>
          <cell r="N1589">
            <v>1680</v>
          </cell>
          <cell r="O1589" t="str">
            <v>Cr</v>
          </cell>
          <cell r="P1589">
            <v>-820</v>
          </cell>
        </row>
        <row r="1590">
          <cell r="H1590" t="str">
            <v>Jaya Ahuja - 1425</v>
          </cell>
          <cell r="I1590" t="str">
            <v/>
          </cell>
          <cell r="J1590">
            <v>0</v>
          </cell>
          <cell r="K1590">
            <v>0</v>
          </cell>
          <cell r="L1590">
            <v>0</v>
          </cell>
          <cell r="M1590">
            <v>15000</v>
          </cell>
          <cell r="N1590">
            <v>15000</v>
          </cell>
          <cell r="P1590">
            <v>0</v>
          </cell>
        </row>
        <row r="1591">
          <cell r="H1591" t="str">
            <v>Swati Munjal-1340</v>
          </cell>
          <cell r="I1591" t="str">
            <v>Dr</v>
          </cell>
          <cell r="J1591">
            <v>180914</v>
          </cell>
          <cell r="K1591">
            <v>180914</v>
          </cell>
          <cell r="L1591">
            <v>0</v>
          </cell>
          <cell r="M1591">
            <v>8637</v>
          </cell>
          <cell r="N1591">
            <v>189551</v>
          </cell>
          <cell r="P1591">
            <v>0</v>
          </cell>
        </row>
        <row r="1592">
          <cell r="H1592" t="str">
            <v>Piyush Chaturvedi-2102</v>
          </cell>
          <cell r="I1592" t="str">
            <v>Dr</v>
          </cell>
          <cell r="J1592">
            <v>2664</v>
          </cell>
          <cell r="K1592">
            <v>2664</v>
          </cell>
          <cell r="L1592">
            <v>0</v>
          </cell>
          <cell r="M1592">
            <v>1010</v>
          </cell>
          <cell r="N1592">
            <v>3674</v>
          </cell>
          <cell r="P1592">
            <v>0</v>
          </cell>
        </row>
        <row r="1593">
          <cell r="H1593" t="str">
            <v>Rajesh Yadav -1236</v>
          </cell>
          <cell r="I1593" t="str">
            <v/>
          </cell>
          <cell r="J1593">
            <v>0</v>
          </cell>
          <cell r="K1593">
            <v>0</v>
          </cell>
          <cell r="L1593">
            <v>0</v>
          </cell>
          <cell r="M1593">
            <v>15000</v>
          </cell>
          <cell r="N1593">
            <v>15000</v>
          </cell>
          <cell r="P1593">
            <v>0</v>
          </cell>
        </row>
        <row r="1594">
          <cell r="H1594" t="str">
            <v>Siddharth Sharma</v>
          </cell>
          <cell r="I1594" t="str">
            <v/>
          </cell>
          <cell r="J1594">
            <v>0</v>
          </cell>
          <cell r="K1594">
            <v>0</v>
          </cell>
          <cell r="L1594">
            <v>0</v>
          </cell>
          <cell r="M1594">
            <v>16639</v>
          </cell>
          <cell r="N1594">
            <v>16639</v>
          </cell>
          <cell r="P1594">
            <v>0</v>
          </cell>
        </row>
        <row r="1595">
          <cell r="H1595" t="str">
            <v>Yarramaneni Sridharbabu-1036</v>
          </cell>
          <cell r="I1595" t="str">
            <v/>
          </cell>
          <cell r="J1595">
            <v>0</v>
          </cell>
          <cell r="K1595">
            <v>0</v>
          </cell>
          <cell r="L1595">
            <v>0</v>
          </cell>
          <cell r="M1595">
            <v>172665</v>
          </cell>
          <cell r="N1595">
            <v>121581</v>
          </cell>
          <cell r="O1595" t="str">
            <v>Dr</v>
          </cell>
          <cell r="P1595">
            <v>51084</v>
          </cell>
        </row>
        <row r="1596">
          <cell r="H1596" t="str">
            <v>Vishal Talwar-1356</v>
          </cell>
          <cell r="I1596" t="str">
            <v>Cr</v>
          </cell>
          <cell r="J1596">
            <v>33265</v>
          </cell>
          <cell r="K1596">
            <v>0</v>
          </cell>
          <cell r="L1596">
            <v>33265</v>
          </cell>
          <cell r="M1596">
            <v>210265</v>
          </cell>
          <cell r="N1596">
            <v>177000</v>
          </cell>
          <cell r="P1596">
            <v>0</v>
          </cell>
        </row>
        <row r="1597">
          <cell r="H1597" t="str">
            <v>Vasudeva Rao-1421</v>
          </cell>
          <cell r="I1597" t="str">
            <v>Cr</v>
          </cell>
          <cell r="J1597">
            <v>14437</v>
          </cell>
          <cell r="K1597">
            <v>0</v>
          </cell>
          <cell r="L1597">
            <v>14437</v>
          </cell>
          <cell r="M1597">
            <v>14437</v>
          </cell>
          <cell r="N1597">
            <v>0</v>
          </cell>
          <cell r="P1597">
            <v>0</v>
          </cell>
        </row>
        <row r="1598">
          <cell r="H1598" t="str">
            <v>Tabish Rasheed-1136</v>
          </cell>
          <cell r="I1598" t="str">
            <v>Dr</v>
          </cell>
          <cell r="J1598">
            <v>50007</v>
          </cell>
          <cell r="K1598">
            <v>50007</v>
          </cell>
          <cell r="L1598">
            <v>0</v>
          </cell>
          <cell r="M1598">
            <v>1500</v>
          </cell>
          <cell r="N1598">
            <v>51507</v>
          </cell>
          <cell r="P1598">
            <v>0</v>
          </cell>
        </row>
        <row r="1599">
          <cell r="H1599" t="str">
            <v>Sumit Shandilya - 2117</v>
          </cell>
          <cell r="I1599" t="str">
            <v/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5450</v>
          </cell>
          <cell r="O1599" t="str">
            <v>Cr</v>
          </cell>
          <cell r="P1599">
            <v>-5450</v>
          </cell>
        </row>
        <row r="1600">
          <cell r="H1600" t="str">
            <v>Sumit Roy-1258</v>
          </cell>
          <cell r="I1600" t="str">
            <v>Cr</v>
          </cell>
          <cell r="J1600">
            <v>108855</v>
          </cell>
          <cell r="K1600">
            <v>0</v>
          </cell>
          <cell r="L1600">
            <v>108855</v>
          </cell>
          <cell r="M1600">
            <v>108855</v>
          </cell>
          <cell r="N1600">
            <v>0</v>
          </cell>
          <cell r="P1600">
            <v>0</v>
          </cell>
        </row>
        <row r="1601">
          <cell r="H1601" t="str">
            <v>Sudhir Dhayani-1080</v>
          </cell>
          <cell r="I1601" t="str">
            <v>Cr</v>
          </cell>
          <cell r="J1601">
            <v>5040</v>
          </cell>
          <cell r="K1601">
            <v>0</v>
          </cell>
          <cell r="L1601">
            <v>5040</v>
          </cell>
          <cell r="M1601">
            <v>31384</v>
          </cell>
          <cell r="N1601">
            <v>42404</v>
          </cell>
          <cell r="O1601" t="str">
            <v>Cr</v>
          </cell>
          <cell r="P1601">
            <v>-16060</v>
          </cell>
        </row>
        <row r="1602">
          <cell r="H1602" t="str">
            <v>Soharab Hossain Shaikh-1234</v>
          </cell>
          <cell r="I1602" t="str">
            <v/>
          </cell>
          <cell r="J1602">
            <v>0</v>
          </cell>
          <cell r="K1602">
            <v>0</v>
          </cell>
          <cell r="L1602">
            <v>0</v>
          </cell>
          <cell r="M1602">
            <v>108515</v>
          </cell>
          <cell r="N1602">
            <v>59165</v>
          </cell>
          <cell r="O1602" t="str">
            <v>Dr</v>
          </cell>
          <cell r="P1602">
            <v>49350</v>
          </cell>
        </row>
        <row r="1603">
          <cell r="H1603" t="str">
            <v>Shuchika Vinayak-1203</v>
          </cell>
          <cell r="I1603" t="str">
            <v/>
          </cell>
          <cell r="J1603">
            <v>0</v>
          </cell>
          <cell r="K1603">
            <v>0</v>
          </cell>
          <cell r="L1603">
            <v>0</v>
          </cell>
          <cell r="M1603">
            <v>166288</v>
          </cell>
          <cell r="N1603">
            <v>166288</v>
          </cell>
          <cell r="P1603">
            <v>0</v>
          </cell>
        </row>
        <row r="1604">
          <cell r="H1604" t="str">
            <v>Sharad Sharma</v>
          </cell>
          <cell r="I1604" t="str">
            <v/>
          </cell>
          <cell r="J1604">
            <v>0</v>
          </cell>
          <cell r="K1604">
            <v>0</v>
          </cell>
          <cell r="L1604">
            <v>0</v>
          </cell>
          <cell r="M1604">
            <v>50000</v>
          </cell>
          <cell r="N1604">
            <v>50000</v>
          </cell>
          <cell r="P1604">
            <v>0</v>
          </cell>
        </row>
        <row r="1605">
          <cell r="H1605" t="str">
            <v>Sanjay Kumar-1402</v>
          </cell>
          <cell r="I1605" t="str">
            <v>Cr</v>
          </cell>
          <cell r="J1605">
            <v>22460</v>
          </cell>
          <cell r="K1605">
            <v>0</v>
          </cell>
          <cell r="L1605">
            <v>22460</v>
          </cell>
          <cell r="M1605">
            <v>251458</v>
          </cell>
          <cell r="N1605">
            <v>215668</v>
          </cell>
          <cell r="O1605" t="str">
            <v>Dr</v>
          </cell>
          <cell r="P1605">
            <v>13330</v>
          </cell>
        </row>
        <row r="1606">
          <cell r="H1606" t="str">
            <v>Ruchi Garg-1164</v>
          </cell>
          <cell r="I1606" t="str">
            <v/>
          </cell>
          <cell r="J1606">
            <v>0</v>
          </cell>
          <cell r="K1606">
            <v>0</v>
          </cell>
          <cell r="L1606">
            <v>0</v>
          </cell>
          <cell r="M1606">
            <v>57103</v>
          </cell>
          <cell r="N1606">
            <v>38765</v>
          </cell>
          <cell r="O1606" t="str">
            <v>Dr</v>
          </cell>
          <cell r="P1606">
            <v>18338</v>
          </cell>
        </row>
        <row r="1607">
          <cell r="H1607" t="str">
            <v>Rik Paul - 1420</v>
          </cell>
          <cell r="I1607" t="str">
            <v>Cr</v>
          </cell>
          <cell r="J1607">
            <v>9550</v>
          </cell>
          <cell r="K1607">
            <v>0</v>
          </cell>
          <cell r="L1607">
            <v>9550</v>
          </cell>
          <cell r="M1607">
            <v>37880</v>
          </cell>
          <cell r="N1607">
            <v>34504</v>
          </cell>
          <cell r="O1607" t="str">
            <v>Cr</v>
          </cell>
          <cell r="P1607">
            <v>-6174</v>
          </cell>
        </row>
        <row r="1608">
          <cell r="H1608" t="str">
            <v>Rahul Bishwakarma - 2122</v>
          </cell>
          <cell r="I1608" t="str">
            <v>Cr</v>
          </cell>
          <cell r="J1608">
            <v>1064</v>
          </cell>
          <cell r="K1608">
            <v>0</v>
          </cell>
          <cell r="L1608">
            <v>1064</v>
          </cell>
          <cell r="M1608">
            <v>1064</v>
          </cell>
          <cell r="N1608">
            <v>0</v>
          </cell>
          <cell r="O1608" t="str">
            <v>Cr</v>
          </cell>
          <cell r="P1608">
            <v>0</v>
          </cell>
        </row>
        <row r="1609">
          <cell r="H1609" t="str">
            <v>Purnendu Pandey -1228</v>
          </cell>
          <cell r="I1609" t="str">
            <v>Dr</v>
          </cell>
          <cell r="J1609">
            <v>2310</v>
          </cell>
          <cell r="K1609">
            <v>2310</v>
          </cell>
          <cell r="L1609">
            <v>0</v>
          </cell>
          <cell r="M1609">
            <v>0</v>
          </cell>
          <cell r="N1609">
            <v>2310</v>
          </cell>
          <cell r="P1609">
            <v>0</v>
          </cell>
        </row>
        <row r="1610">
          <cell r="H1610" t="str">
            <v>Partha Partim Dhara-1179</v>
          </cell>
          <cell r="I1610" t="str">
            <v>Cr</v>
          </cell>
          <cell r="J1610">
            <v>77977</v>
          </cell>
          <cell r="K1610">
            <v>0</v>
          </cell>
          <cell r="L1610">
            <v>77977</v>
          </cell>
          <cell r="M1610">
            <v>115795</v>
          </cell>
          <cell r="N1610">
            <v>37818</v>
          </cell>
          <cell r="O1610" t="str">
            <v>Dr</v>
          </cell>
          <cell r="P1610">
            <v>0</v>
          </cell>
        </row>
        <row r="1611">
          <cell r="H1611" t="str">
            <v>O.s. Panwar-2090</v>
          </cell>
          <cell r="I1611" t="str">
            <v/>
          </cell>
          <cell r="J1611">
            <v>0</v>
          </cell>
          <cell r="K1611">
            <v>0</v>
          </cell>
          <cell r="L1611">
            <v>0</v>
          </cell>
          <cell r="M1611">
            <v>90</v>
          </cell>
          <cell r="N1611">
            <v>90</v>
          </cell>
          <cell r="P1611">
            <v>0</v>
          </cell>
        </row>
        <row r="1612">
          <cell r="H1612" t="str">
            <v>Nirupama M.p -1212</v>
          </cell>
          <cell r="I1612" t="str">
            <v>Dr</v>
          </cell>
          <cell r="J1612">
            <v>710</v>
          </cell>
          <cell r="K1612">
            <v>710</v>
          </cell>
          <cell r="L1612">
            <v>0</v>
          </cell>
          <cell r="M1612">
            <v>0</v>
          </cell>
          <cell r="N1612">
            <v>710</v>
          </cell>
          <cell r="P1612">
            <v>0</v>
          </cell>
        </row>
        <row r="1613">
          <cell r="H1613" t="str">
            <v>Neeraj Kumar Sharma-1211</v>
          </cell>
          <cell r="I1613" t="str">
            <v/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5258</v>
          </cell>
          <cell r="O1613" t="str">
            <v>Cr</v>
          </cell>
          <cell r="P1613">
            <v>-5258</v>
          </cell>
        </row>
        <row r="1614">
          <cell r="H1614" t="str">
            <v>Nallan Chakravartula Kaushik-2100</v>
          </cell>
          <cell r="I1614" t="str">
            <v>Dr</v>
          </cell>
          <cell r="J1614">
            <v>454</v>
          </cell>
          <cell r="K1614">
            <v>454</v>
          </cell>
          <cell r="L1614">
            <v>0</v>
          </cell>
          <cell r="M1614">
            <v>5000</v>
          </cell>
          <cell r="N1614">
            <v>5454</v>
          </cell>
          <cell r="P1614">
            <v>0</v>
          </cell>
        </row>
        <row r="1615">
          <cell r="H1615" t="str">
            <v>Monoj Dutta-1375</v>
          </cell>
          <cell r="I1615" t="str">
            <v>Cr</v>
          </cell>
          <cell r="J1615">
            <v>3263</v>
          </cell>
          <cell r="K1615">
            <v>0</v>
          </cell>
          <cell r="L1615">
            <v>3263</v>
          </cell>
          <cell r="M1615">
            <v>13578</v>
          </cell>
          <cell r="N1615">
            <v>10315</v>
          </cell>
          <cell r="P1615">
            <v>0</v>
          </cell>
        </row>
        <row r="1616">
          <cell r="H1616" t="str">
            <v>Manoj Kumar Arora</v>
          </cell>
          <cell r="I1616" t="str">
            <v/>
          </cell>
          <cell r="J1616">
            <v>0</v>
          </cell>
          <cell r="K1616">
            <v>0</v>
          </cell>
          <cell r="L1616">
            <v>0</v>
          </cell>
          <cell r="M1616">
            <v>44000</v>
          </cell>
          <cell r="N1616">
            <v>17000</v>
          </cell>
          <cell r="O1616" t="str">
            <v>Dr</v>
          </cell>
          <cell r="P1616">
            <v>27000</v>
          </cell>
        </row>
        <row r="1617">
          <cell r="H1617" t="str">
            <v>Manish Sharma-1303</v>
          </cell>
          <cell r="I1617" t="str">
            <v/>
          </cell>
          <cell r="J1617">
            <v>0</v>
          </cell>
          <cell r="K1617">
            <v>0</v>
          </cell>
          <cell r="L1617">
            <v>0</v>
          </cell>
          <cell r="M1617">
            <v>3862</v>
          </cell>
          <cell r="N1617">
            <v>3862</v>
          </cell>
          <cell r="P1617">
            <v>0</v>
          </cell>
        </row>
        <row r="1618">
          <cell r="H1618" t="str">
            <v>Maheshwar Dwivedy-1053</v>
          </cell>
          <cell r="I1618" t="str">
            <v>Dr</v>
          </cell>
          <cell r="J1618">
            <v>5804</v>
          </cell>
          <cell r="K1618">
            <v>5804</v>
          </cell>
          <cell r="L1618">
            <v>0</v>
          </cell>
          <cell r="M1618">
            <v>0</v>
          </cell>
          <cell r="N1618">
            <v>9764</v>
          </cell>
          <cell r="O1618" t="str">
            <v>Cr</v>
          </cell>
          <cell r="P1618">
            <v>-3960</v>
          </cell>
        </row>
        <row r="1619">
          <cell r="H1619" t="str">
            <v>Kiran Khattar - 2123</v>
          </cell>
          <cell r="I1619" t="str">
            <v>Dr</v>
          </cell>
          <cell r="J1619">
            <v>255</v>
          </cell>
          <cell r="K1619">
            <v>255</v>
          </cell>
          <cell r="L1619">
            <v>0</v>
          </cell>
          <cell r="M1619">
            <v>46233</v>
          </cell>
          <cell r="N1619">
            <v>1488</v>
          </cell>
          <cell r="O1619" t="str">
            <v>Dr</v>
          </cell>
          <cell r="P1619">
            <v>45000</v>
          </cell>
        </row>
        <row r="1620">
          <cell r="H1620" t="str">
            <v>Khushboo Purohit</v>
          </cell>
          <cell r="I1620" t="str">
            <v>Dr</v>
          </cell>
          <cell r="J1620">
            <v>1133</v>
          </cell>
          <cell r="K1620">
            <v>1133</v>
          </cell>
          <cell r="L1620">
            <v>0</v>
          </cell>
          <cell r="M1620">
            <v>2885</v>
          </cell>
          <cell r="N1620">
            <v>4018</v>
          </cell>
          <cell r="P1620">
            <v>0</v>
          </cell>
        </row>
        <row r="1621">
          <cell r="H1621" t="str">
            <v>Jaskiran Arora-1089</v>
          </cell>
          <cell r="I1621" t="str">
            <v>Cr</v>
          </cell>
          <cell r="J1621">
            <v>6450</v>
          </cell>
          <cell r="K1621">
            <v>0</v>
          </cell>
          <cell r="L1621">
            <v>6450</v>
          </cell>
          <cell r="M1621">
            <v>43782</v>
          </cell>
          <cell r="N1621">
            <v>37332</v>
          </cell>
          <cell r="P1621">
            <v>0</v>
          </cell>
        </row>
        <row r="1622">
          <cell r="H1622" t="str">
            <v>Jagadeesh Nagadev Kanchadapu-1198</v>
          </cell>
          <cell r="I1622" t="str">
            <v>Cr</v>
          </cell>
          <cell r="J1622">
            <v>8169</v>
          </cell>
          <cell r="K1622">
            <v>0</v>
          </cell>
          <cell r="L1622">
            <v>8169</v>
          </cell>
          <cell r="M1622">
            <v>8169</v>
          </cell>
          <cell r="N1622">
            <v>0</v>
          </cell>
          <cell r="P1622">
            <v>0</v>
          </cell>
        </row>
        <row r="1623">
          <cell r="H1623" t="str">
            <v>Inderjeet Singh Basra-1190</v>
          </cell>
          <cell r="I1623" t="str">
            <v>Cr</v>
          </cell>
          <cell r="J1623">
            <v>660</v>
          </cell>
          <cell r="K1623">
            <v>0</v>
          </cell>
          <cell r="L1623">
            <v>660</v>
          </cell>
          <cell r="M1623">
            <v>660</v>
          </cell>
          <cell r="N1623">
            <v>0</v>
          </cell>
          <cell r="P1623">
            <v>0</v>
          </cell>
        </row>
        <row r="1624">
          <cell r="H1624" t="str">
            <v>Goldie Gabrani-1043</v>
          </cell>
          <cell r="I1624" t="str">
            <v/>
          </cell>
          <cell r="J1624">
            <v>0</v>
          </cell>
          <cell r="K1624">
            <v>0</v>
          </cell>
          <cell r="L1624">
            <v>0</v>
          </cell>
          <cell r="M1624">
            <v>1000</v>
          </cell>
          <cell r="N1624">
            <v>1000</v>
          </cell>
          <cell r="P1624">
            <v>0</v>
          </cell>
        </row>
        <row r="1625">
          <cell r="H1625" t="str">
            <v>Dr.akhlaq Husain -1219</v>
          </cell>
          <cell r="I1625" t="str">
            <v>Dr</v>
          </cell>
          <cell r="J1625">
            <v>4678</v>
          </cell>
          <cell r="K1625">
            <v>4678</v>
          </cell>
          <cell r="L1625">
            <v>0</v>
          </cell>
          <cell r="M1625">
            <v>96878</v>
          </cell>
          <cell r="N1625">
            <v>101556</v>
          </cell>
          <cell r="P1625">
            <v>0</v>
          </cell>
        </row>
        <row r="1626">
          <cell r="H1626" t="str">
            <v>Davinder Singh-1032</v>
          </cell>
          <cell r="I1626" t="str">
            <v>Cr</v>
          </cell>
          <cell r="J1626">
            <v>1412</v>
          </cell>
          <cell r="K1626">
            <v>0</v>
          </cell>
          <cell r="L1626">
            <v>1412</v>
          </cell>
          <cell r="M1626">
            <v>18057</v>
          </cell>
          <cell r="N1626">
            <v>16915</v>
          </cell>
          <cell r="O1626" t="str">
            <v>Cr</v>
          </cell>
          <cell r="P1626">
            <v>-270</v>
          </cell>
        </row>
        <row r="1627">
          <cell r="H1627" t="str">
            <v>Col. Mohit Bawa-1368</v>
          </cell>
          <cell r="I1627" t="str">
            <v>Cr</v>
          </cell>
          <cell r="J1627">
            <v>38636</v>
          </cell>
          <cell r="K1627">
            <v>0</v>
          </cell>
          <cell r="L1627">
            <v>38636</v>
          </cell>
          <cell r="M1627">
            <v>139970</v>
          </cell>
          <cell r="N1627">
            <v>101334</v>
          </cell>
          <cell r="P1627">
            <v>0</v>
          </cell>
        </row>
        <row r="1628">
          <cell r="H1628" t="str">
            <v>B.s Satyanarayana-1170</v>
          </cell>
          <cell r="I1628" t="str">
            <v>Cr</v>
          </cell>
          <cell r="J1628">
            <v>3043</v>
          </cell>
          <cell r="K1628">
            <v>0</v>
          </cell>
          <cell r="L1628">
            <v>3043</v>
          </cell>
          <cell r="M1628">
            <v>3043</v>
          </cell>
          <cell r="N1628">
            <v>0</v>
          </cell>
          <cell r="P1628">
            <v>0</v>
          </cell>
        </row>
        <row r="1629">
          <cell r="H1629" t="str">
            <v>Brij Bihari Dubey-1248</v>
          </cell>
          <cell r="I1629" t="str">
            <v>Dr</v>
          </cell>
          <cell r="J1629">
            <v>2697</v>
          </cell>
          <cell r="K1629">
            <v>2697</v>
          </cell>
          <cell r="L1629">
            <v>0</v>
          </cell>
          <cell r="M1629">
            <v>0</v>
          </cell>
          <cell r="N1629">
            <v>2697</v>
          </cell>
          <cell r="P1629">
            <v>0</v>
          </cell>
        </row>
        <row r="1630">
          <cell r="H1630" t="str">
            <v>Binu Zacheriah-2046</v>
          </cell>
          <cell r="I1630" t="str">
            <v/>
          </cell>
          <cell r="J1630">
            <v>0</v>
          </cell>
          <cell r="K1630">
            <v>0</v>
          </cell>
          <cell r="L1630">
            <v>0</v>
          </cell>
          <cell r="M1630">
            <v>57297</v>
          </cell>
          <cell r="N1630">
            <v>57297</v>
          </cell>
          <cell r="P1630">
            <v>0</v>
          </cell>
        </row>
        <row r="1631">
          <cell r="H1631" t="str">
            <v>Binda Puri-2037</v>
          </cell>
          <cell r="I1631" t="str">
            <v>Cr</v>
          </cell>
          <cell r="J1631">
            <v>985</v>
          </cell>
          <cell r="K1631">
            <v>0</v>
          </cell>
          <cell r="L1631">
            <v>985</v>
          </cell>
          <cell r="M1631">
            <v>985</v>
          </cell>
          <cell r="N1631">
            <v>0</v>
          </cell>
          <cell r="P1631">
            <v>0</v>
          </cell>
        </row>
        <row r="1632">
          <cell r="H1632" t="str">
            <v>Ashok Kumar-1133</v>
          </cell>
          <cell r="I1632" t="str">
            <v/>
          </cell>
          <cell r="J1632">
            <v>0</v>
          </cell>
          <cell r="K1632">
            <v>0</v>
          </cell>
          <cell r="L1632">
            <v>0</v>
          </cell>
          <cell r="M1632">
            <v>135740</v>
          </cell>
          <cell r="N1632">
            <v>131941</v>
          </cell>
          <cell r="O1632" t="str">
            <v>Dr</v>
          </cell>
          <cell r="P1632">
            <v>3799</v>
          </cell>
        </row>
        <row r="1633">
          <cell r="H1633" t="str">
            <v>Arijit Maitra-1372</v>
          </cell>
          <cell r="I1633" t="str">
            <v/>
          </cell>
          <cell r="J1633">
            <v>0</v>
          </cell>
          <cell r="K1633">
            <v>0</v>
          </cell>
          <cell r="L1633">
            <v>0</v>
          </cell>
          <cell r="M1633">
            <v>18000</v>
          </cell>
          <cell r="N1633">
            <v>0</v>
          </cell>
          <cell r="O1633" t="str">
            <v>Dr</v>
          </cell>
          <cell r="P1633">
            <v>18000</v>
          </cell>
        </row>
        <row r="1634">
          <cell r="H1634" t="str">
            <v>Anuradha Mandal-2008</v>
          </cell>
          <cell r="I1634" t="str">
            <v>Cr</v>
          </cell>
          <cell r="J1634">
            <v>16353</v>
          </cell>
          <cell r="K1634">
            <v>0</v>
          </cell>
          <cell r="L1634">
            <v>16353</v>
          </cell>
          <cell r="M1634">
            <v>26353</v>
          </cell>
          <cell r="N1634">
            <v>16944</v>
          </cell>
          <cell r="O1634" t="str">
            <v>Cr</v>
          </cell>
          <cell r="P1634">
            <v>-6944</v>
          </cell>
        </row>
        <row r="1635">
          <cell r="H1635" t="str">
            <v>Ankur Panchal-2045</v>
          </cell>
          <cell r="I1635" t="str">
            <v>Dr</v>
          </cell>
          <cell r="J1635">
            <v>16566</v>
          </cell>
          <cell r="K1635">
            <v>16566</v>
          </cell>
          <cell r="L1635">
            <v>0</v>
          </cell>
          <cell r="M1635">
            <v>196945</v>
          </cell>
          <cell r="N1635">
            <v>194772</v>
          </cell>
          <cell r="O1635" t="str">
            <v>Dr</v>
          </cell>
          <cell r="P1635">
            <v>18739</v>
          </cell>
        </row>
        <row r="1636">
          <cell r="H1636" t="str">
            <v>Amit Kumar Upadhyay-1300</v>
          </cell>
          <cell r="I1636" t="str">
            <v>Cr</v>
          </cell>
          <cell r="J1636">
            <v>745</v>
          </cell>
          <cell r="K1636">
            <v>0</v>
          </cell>
          <cell r="L1636">
            <v>745</v>
          </cell>
          <cell r="M1636">
            <v>955</v>
          </cell>
          <cell r="N1636">
            <v>210</v>
          </cell>
          <cell r="P1636">
            <v>0</v>
          </cell>
        </row>
        <row r="1637">
          <cell r="H1637" t="str">
            <v>Ajay Kumar Sood-1350</v>
          </cell>
          <cell r="I1637" t="str">
            <v/>
          </cell>
          <cell r="J1637">
            <v>0</v>
          </cell>
          <cell r="K1637">
            <v>0</v>
          </cell>
          <cell r="L1637">
            <v>0</v>
          </cell>
          <cell r="M1637">
            <v>39900</v>
          </cell>
          <cell r="N1637">
            <v>39900</v>
          </cell>
          <cell r="P1637">
            <v>0</v>
          </cell>
        </row>
        <row r="1638">
          <cell r="H1638" t="str">
            <v>Adnan Hussain -1235</v>
          </cell>
          <cell r="I1638" t="str">
            <v/>
          </cell>
          <cell r="J1638">
            <v>0</v>
          </cell>
          <cell r="K1638">
            <v>0</v>
          </cell>
          <cell r="L1638">
            <v>0</v>
          </cell>
          <cell r="M1638">
            <v>4956</v>
          </cell>
          <cell r="N1638">
            <v>4956</v>
          </cell>
          <cell r="P1638">
            <v>0</v>
          </cell>
        </row>
        <row r="1639">
          <cell r="H1639" t="str">
            <v>Abhimanyu Singh Rana-1396</v>
          </cell>
          <cell r="I1639" t="str">
            <v/>
          </cell>
          <cell r="J1639">
            <v>0</v>
          </cell>
          <cell r="K1639">
            <v>0</v>
          </cell>
          <cell r="L1639">
            <v>0</v>
          </cell>
          <cell r="M1639">
            <v>31850</v>
          </cell>
          <cell r="N1639">
            <v>31850</v>
          </cell>
          <cell r="P1639">
            <v>0</v>
          </cell>
        </row>
        <row r="1640">
          <cell r="H1640" t="str">
            <v>Igst Input Credit 28%</v>
          </cell>
          <cell r="I1640" t="str">
            <v/>
          </cell>
          <cell r="J1640">
            <v>0</v>
          </cell>
          <cell r="K1640">
            <v>0</v>
          </cell>
          <cell r="L1640">
            <v>0</v>
          </cell>
          <cell r="M1640">
            <v>2187.5</v>
          </cell>
          <cell r="N1640">
            <v>2187.5</v>
          </cell>
          <cell r="P1640">
            <v>0</v>
          </cell>
        </row>
        <row r="1641">
          <cell r="H1641" t="str">
            <v>Sgst @ 9% Input Credit</v>
          </cell>
          <cell r="I1641" t="str">
            <v>Dr</v>
          </cell>
          <cell r="J1641">
            <v>92101.5</v>
          </cell>
          <cell r="K1641">
            <v>92101.5</v>
          </cell>
          <cell r="L1641">
            <v>0</v>
          </cell>
          <cell r="M1641">
            <v>298978</v>
          </cell>
          <cell r="N1641">
            <v>234688</v>
          </cell>
          <cell r="O1641" t="str">
            <v>Dr</v>
          </cell>
          <cell r="P1641">
            <v>156391.5</v>
          </cell>
        </row>
        <row r="1642">
          <cell r="H1642" t="str">
            <v>Igst Rcm 18% Input</v>
          </cell>
          <cell r="I1642" t="str">
            <v>Dr</v>
          </cell>
          <cell r="J1642">
            <v>56354</v>
          </cell>
          <cell r="K1642">
            <v>56354</v>
          </cell>
          <cell r="L1642">
            <v>0</v>
          </cell>
          <cell r="M1642">
            <v>14985</v>
          </cell>
          <cell r="N1642">
            <v>14985</v>
          </cell>
          <cell r="O1642" t="str">
            <v>Dr</v>
          </cell>
          <cell r="P1642">
            <v>56354</v>
          </cell>
        </row>
        <row r="1643">
          <cell r="H1643" t="str">
            <v>Igst Input Credit 18%</v>
          </cell>
          <cell r="I1643" t="str">
            <v>Dr</v>
          </cell>
          <cell r="J1643">
            <v>41288</v>
          </cell>
          <cell r="K1643">
            <v>41288</v>
          </cell>
          <cell r="L1643">
            <v>0</v>
          </cell>
          <cell r="M1643">
            <v>333026</v>
          </cell>
          <cell r="N1643">
            <v>367691</v>
          </cell>
          <cell r="O1643" t="str">
            <v>Dr</v>
          </cell>
          <cell r="P1643">
            <v>6623</v>
          </cell>
        </row>
        <row r="1644">
          <cell r="H1644" t="str">
            <v>Cgst @ 9% Input Credit</v>
          </cell>
          <cell r="I1644" t="str">
            <v>Dr</v>
          </cell>
          <cell r="J1644">
            <v>92101.5</v>
          </cell>
          <cell r="K1644">
            <v>92101.5</v>
          </cell>
          <cell r="L1644">
            <v>0</v>
          </cell>
          <cell r="M1644">
            <v>298978</v>
          </cell>
          <cell r="N1644">
            <v>328608</v>
          </cell>
          <cell r="O1644" t="str">
            <v>Dr</v>
          </cell>
          <cell r="P1644">
            <v>62471.5</v>
          </cell>
        </row>
        <row r="1645">
          <cell r="H1645" t="str">
            <v>Shruti-5002</v>
          </cell>
          <cell r="I1645" t="str">
            <v/>
          </cell>
          <cell r="J1645">
            <v>0</v>
          </cell>
          <cell r="K1645">
            <v>0</v>
          </cell>
          <cell r="L1645">
            <v>0</v>
          </cell>
          <cell r="M1645">
            <v>2610</v>
          </cell>
          <cell r="N1645">
            <v>2610</v>
          </cell>
          <cell r="P1645">
            <v>0</v>
          </cell>
        </row>
        <row r="1646">
          <cell r="H1646" t="str">
            <v>Harish Chandra-1480</v>
          </cell>
          <cell r="I1646" t="str">
            <v/>
          </cell>
          <cell r="J1646">
            <v>0</v>
          </cell>
          <cell r="K1646">
            <v>0</v>
          </cell>
          <cell r="L1646">
            <v>0</v>
          </cell>
          <cell r="M1646">
            <v>32819</v>
          </cell>
          <cell r="N1646">
            <v>31609</v>
          </cell>
          <cell r="O1646" t="str">
            <v>Dr</v>
          </cell>
          <cell r="P1646">
            <v>1210</v>
          </cell>
        </row>
        <row r="1647">
          <cell r="H1647" t="str">
            <v>Devanjali Relan</v>
          </cell>
          <cell r="I1647" t="str">
            <v/>
          </cell>
          <cell r="J1647">
            <v>0</v>
          </cell>
          <cell r="K1647">
            <v>0</v>
          </cell>
          <cell r="L1647">
            <v>0</v>
          </cell>
          <cell r="M1647">
            <v>6225</v>
          </cell>
          <cell r="N1647">
            <v>6225</v>
          </cell>
          <cell r="P1647">
            <v>0</v>
          </cell>
        </row>
        <row r="1648">
          <cell r="H1648" t="str">
            <v>Yogender Singh-staff</v>
          </cell>
          <cell r="I1648" t="str">
            <v>Cr</v>
          </cell>
          <cell r="J1648">
            <v>1348</v>
          </cell>
          <cell r="K1648">
            <v>0</v>
          </cell>
          <cell r="L1648">
            <v>1348</v>
          </cell>
          <cell r="M1648">
            <v>6348</v>
          </cell>
          <cell r="N1648">
            <v>5000</v>
          </cell>
          <cell r="P1648">
            <v>0</v>
          </cell>
        </row>
        <row r="1649">
          <cell r="H1649" t="str">
            <v>Imprest -st.dean Dpt</v>
          </cell>
          <cell r="I1649" t="str">
            <v>Dr</v>
          </cell>
          <cell r="J1649">
            <v>10779</v>
          </cell>
          <cell r="K1649">
            <v>10779</v>
          </cell>
          <cell r="L1649">
            <v>0</v>
          </cell>
          <cell r="M1649">
            <v>26885</v>
          </cell>
          <cell r="N1649">
            <v>25715</v>
          </cell>
          <cell r="O1649" t="str">
            <v>Dr</v>
          </cell>
          <cell r="P1649">
            <v>11949</v>
          </cell>
        </row>
        <row r="1650">
          <cell r="H1650" t="str">
            <v>Imprest -purchase</v>
          </cell>
          <cell r="I1650" t="str">
            <v>Dr</v>
          </cell>
          <cell r="J1650">
            <v>19019</v>
          </cell>
          <cell r="K1650">
            <v>19019</v>
          </cell>
          <cell r="L1650">
            <v>0</v>
          </cell>
          <cell r="M1650">
            <v>21666</v>
          </cell>
          <cell r="N1650">
            <v>35835</v>
          </cell>
          <cell r="O1650" t="str">
            <v>Dr</v>
          </cell>
          <cell r="P1650">
            <v>4850</v>
          </cell>
        </row>
        <row r="1651">
          <cell r="H1651" t="str">
            <v>Imprest -finance</v>
          </cell>
          <cell r="I1651" t="str">
            <v>Dr</v>
          </cell>
          <cell r="J1651">
            <v>52078.11</v>
          </cell>
          <cell r="K1651">
            <v>52078.11</v>
          </cell>
          <cell r="L1651">
            <v>0</v>
          </cell>
          <cell r="M1651">
            <v>0</v>
          </cell>
          <cell r="N1651">
            <v>0</v>
          </cell>
          <cell r="O1651" t="str">
            <v>Dr</v>
          </cell>
          <cell r="P1651">
            <v>52078.11</v>
          </cell>
        </row>
        <row r="1652">
          <cell r="H1652" t="str">
            <v>Imprest - Admin</v>
          </cell>
          <cell r="I1652" t="str">
            <v>Cr</v>
          </cell>
          <cell r="J1652">
            <v>240</v>
          </cell>
          <cell r="K1652">
            <v>0</v>
          </cell>
          <cell r="L1652">
            <v>240</v>
          </cell>
          <cell r="M1652">
            <v>146234</v>
          </cell>
          <cell r="N1652">
            <v>135723</v>
          </cell>
          <cell r="O1652" t="str">
            <v>Dr</v>
          </cell>
          <cell r="P1652">
            <v>10271</v>
          </cell>
        </row>
        <row r="1653">
          <cell r="H1653" t="str">
            <v>Cwip- Erp</v>
          </cell>
          <cell r="I1653" t="str">
            <v>Dr</v>
          </cell>
          <cell r="J1653">
            <v>5570680</v>
          </cell>
          <cell r="K1653">
            <v>5570680</v>
          </cell>
          <cell r="L1653">
            <v>0</v>
          </cell>
          <cell r="M1653">
            <v>0</v>
          </cell>
          <cell r="N1653">
            <v>5570680</v>
          </cell>
          <cell r="O1653" t="str">
            <v>Dr</v>
          </cell>
          <cell r="P1653">
            <v>0</v>
          </cell>
        </row>
        <row r="1654">
          <cell r="H1654" t="str">
            <v>Erp Software</v>
          </cell>
          <cell r="I1654" t="str">
            <v>Dr</v>
          </cell>
          <cell r="J1654">
            <v>0</v>
          </cell>
          <cell r="K1654">
            <v>0</v>
          </cell>
          <cell r="L1654">
            <v>0</v>
          </cell>
          <cell r="M1654">
            <v>5570680</v>
          </cell>
          <cell r="N1654">
            <v>0</v>
          </cell>
          <cell r="O1654" t="str">
            <v>Dr</v>
          </cell>
          <cell r="P1654">
            <v>5570680</v>
          </cell>
        </row>
        <row r="1655">
          <cell r="H1655" t="str">
            <v>Stp - Civil Work</v>
          </cell>
          <cell r="I1655" t="str">
            <v>Dr</v>
          </cell>
          <cell r="J1655">
            <v>14353343</v>
          </cell>
          <cell r="K1655">
            <v>14353343</v>
          </cell>
          <cell r="L1655">
            <v>0</v>
          </cell>
          <cell r="M1655">
            <v>0</v>
          </cell>
          <cell r="N1655">
            <v>0</v>
          </cell>
          <cell r="O1655" t="str">
            <v>Dr</v>
          </cell>
          <cell r="P1655">
            <v>14353343</v>
          </cell>
        </row>
        <row r="1656">
          <cell r="H1656" t="str">
            <v>Musical Instrumnet</v>
          </cell>
          <cell r="I1656" t="str">
            <v>Dr</v>
          </cell>
          <cell r="J1656">
            <v>196500</v>
          </cell>
          <cell r="K1656">
            <v>196500</v>
          </cell>
          <cell r="L1656">
            <v>0</v>
          </cell>
          <cell r="M1656">
            <v>0</v>
          </cell>
          <cell r="N1656">
            <v>0</v>
          </cell>
          <cell r="O1656" t="str">
            <v>Dr</v>
          </cell>
          <cell r="P1656">
            <v>196500</v>
          </cell>
        </row>
        <row r="1657">
          <cell r="H1657" t="str">
            <v>Horticulture Tools</v>
          </cell>
          <cell r="I1657" t="str">
            <v>Dr</v>
          </cell>
          <cell r="J1657">
            <v>197296</v>
          </cell>
          <cell r="K1657">
            <v>197296</v>
          </cell>
          <cell r="L1657">
            <v>0</v>
          </cell>
          <cell r="M1657">
            <v>0</v>
          </cell>
          <cell r="N1657">
            <v>0</v>
          </cell>
          <cell r="O1657" t="str">
            <v>Dr</v>
          </cell>
          <cell r="P1657">
            <v>197296</v>
          </cell>
        </row>
        <row r="1658">
          <cell r="H1658" t="str">
            <v>Hero Gold Bicycle(10)</v>
          </cell>
          <cell r="I1658" t="str">
            <v>Dr</v>
          </cell>
          <cell r="J1658">
            <v>32500</v>
          </cell>
          <cell r="K1658">
            <v>32500</v>
          </cell>
          <cell r="L1658">
            <v>0</v>
          </cell>
          <cell r="M1658">
            <v>0</v>
          </cell>
          <cell r="N1658">
            <v>0</v>
          </cell>
          <cell r="O1658" t="str">
            <v>Dr</v>
          </cell>
          <cell r="P1658">
            <v>32500</v>
          </cell>
        </row>
        <row r="1659">
          <cell r="H1659" t="str">
            <v>Gateway - Civil Work</v>
          </cell>
          <cell r="I1659" t="str">
            <v>Dr</v>
          </cell>
          <cell r="J1659">
            <v>1959429</v>
          </cell>
          <cell r="K1659">
            <v>1959429</v>
          </cell>
          <cell r="L1659">
            <v>0</v>
          </cell>
          <cell r="M1659">
            <v>0</v>
          </cell>
          <cell r="N1659">
            <v>0</v>
          </cell>
          <cell r="O1659" t="str">
            <v>Dr</v>
          </cell>
          <cell r="P1659">
            <v>1959429</v>
          </cell>
        </row>
        <row r="1660">
          <cell r="H1660" t="str">
            <v>Accumulated Dep. Account</v>
          </cell>
          <cell r="I1660" t="str">
            <v>Cr</v>
          </cell>
          <cell r="J1660">
            <v>560059162</v>
          </cell>
          <cell r="K1660">
            <v>0</v>
          </cell>
          <cell r="L1660">
            <v>560059162</v>
          </cell>
          <cell r="M1660">
            <v>89388556</v>
          </cell>
          <cell r="N1660">
            <v>168470139</v>
          </cell>
          <cell r="O1660" t="str">
            <v>Cr</v>
          </cell>
          <cell r="P1660">
            <v>-639140745</v>
          </cell>
        </row>
        <row r="1661">
          <cell r="H1661" t="str">
            <v>Wheel Chair Foldable</v>
          </cell>
          <cell r="I1661" t="str">
            <v>Dr</v>
          </cell>
          <cell r="J1661">
            <v>6750</v>
          </cell>
          <cell r="K1661">
            <v>6750</v>
          </cell>
          <cell r="L1661">
            <v>0</v>
          </cell>
          <cell r="M1661">
            <v>0</v>
          </cell>
          <cell r="N1661">
            <v>0</v>
          </cell>
          <cell r="O1661" t="str">
            <v>Dr</v>
          </cell>
          <cell r="P1661">
            <v>6750</v>
          </cell>
        </row>
        <row r="1662">
          <cell r="H1662" t="str">
            <v>Tt Table</v>
          </cell>
          <cell r="I1662" t="str">
            <v>Dr</v>
          </cell>
          <cell r="J1662">
            <v>13875</v>
          </cell>
          <cell r="K1662">
            <v>13875</v>
          </cell>
          <cell r="L1662">
            <v>0</v>
          </cell>
          <cell r="M1662">
            <v>0</v>
          </cell>
          <cell r="N1662">
            <v>0</v>
          </cell>
          <cell r="O1662" t="str">
            <v>Dr</v>
          </cell>
          <cell r="P1662">
            <v>13875</v>
          </cell>
        </row>
        <row r="1663">
          <cell r="H1663" t="str">
            <v>Student Almirah</v>
          </cell>
          <cell r="I1663" t="str">
            <v>Dr</v>
          </cell>
          <cell r="J1663">
            <v>4677036</v>
          </cell>
          <cell r="K1663">
            <v>4677036</v>
          </cell>
          <cell r="L1663">
            <v>0</v>
          </cell>
          <cell r="M1663">
            <v>0</v>
          </cell>
          <cell r="N1663">
            <v>0</v>
          </cell>
          <cell r="O1663" t="str">
            <v>Dr</v>
          </cell>
          <cell r="P1663">
            <v>4677036</v>
          </cell>
        </row>
        <row r="1664">
          <cell r="H1664" t="str">
            <v>Sanitary &amp; Kitchen Fixtures</v>
          </cell>
          <cell r="I1664" t="str">
            <v>Dr</v>
          </cell>
          <cell r="J1664">
            <v>10313437</v>
          </cell>
          <cell r="K1664">
            <v>10313437</v>
          </cell>
          <cell r="L1664">
            <v>0</v>
          </cell>
          <cell r="M1664">
            <v>0</v>
          </cell>
          <cell r="N1664">
            <v>0</v>
          </cell>
          <cell r="O1664" t="str">
            <v>Dr</v>
          </cell>
          <cell r="P1664">
            <v>10313437</v>
          </cell>
        </row>
        <row r="1665">
          <cell r="H1665" t="str">
            <v>Refrigrator</v>
          </cell>
          <cell r="I1665" t="str">
            <v>Dr</v>
          </cell>
          <cell r="J1665">
            <v>268200</v>
          </cell>
          <cell r="K1665">
            <v>268200</v>
          </cell>
          <cell r="L1665">
            <v>0</v>
          </cell>
          <cell r="M1665">
            <v>0</v>
          </cell>
          <cell r="N1665">
            <v>0</v>
          </cell>
          <cell r="O1665" t="str">
            <v>Dr</v>
          </cell>
          <cell r="P1665">
            <v>268200</v>
          </cell>
        </row>
        <row r="1666">
          <cell r="H1666" t="str">
            <v>Polyster Coated Magnetic Board</v>
          </cell>
          <cell r="I1666" t="str">
            <v>Dr</v>
          </cell>
          <cell r="J1666">
            <v>285828</v>
          </cell>
          <cell r="K1666">
            <v>285828</v>
          </cell>
          <cell r="L1666">
            <v>0</v>
          </cell>
          <cell r="M1666">
            <v>0</v>
          </cell>
          <cell r="N1666">
            <v>0</v>
          </cell>
          <cell r="O1666" t="str">
            <v>Dr</v>
          </cell>
          <cell r="P1666">
            <v>285828</v>
          </cell>
        </row>
        <row r="1667">
          <cell r="H1667" t="str">
            <v>Motorised Gate</v>
          </cell>
          <cell r="I1667" t="str">
            <v>Dr</v>
          </cell>
          <cell r="J1667">
            <v>105875</v>
          </cell>
          <cell r="K1667">
            <v>105875</v>
          </cell>
          <cell r="L1667">
            <v>0</v>
          </cell>
          <cell r="M1667">
            <v>0</v>
          </cell>
          <cell r="N1667">
            <v>0</v>
          </cell>
          <cell r="O1667" t="str">
            <v>Dr</v>
          </cell>
          <cell r="P1667">
            <v>105875</v>
          </cell>
        </row>
        <row r="1668">
          <cell r="H1668" t="str">
            <v>Electric Fixtures</v>
          </cell>
          <cell r="I1668" t="str">
            <v>Dr</v>
          </cell>
          <cell r="J1668">
            <v>44619534</v>
          </cell>
          <cell r="K1668">
            <v>44619534</v>
          </cell>
          <cell r="L1668">
            <v>0</v>
          </cell>
          <cell r="M1668">
            <v>0</v>
          </cell>
          <cell r="N1668">
            <v>0</v>
          </cell>
          <cell r="O1668" t="str">
            <v>Dr</v>
          </cell>
          <cell r="P1668">
            <v>44619534</v>
          </cell>
        </row>
        <row r="1669">
          <cell r="H1669" t="str">
            <v>Dining Table Cum Chair</v>
          </cell>
          <cell r="I1669" t="str">
            <v>Dr</v>
          </cell>
          <cell r="J1669">
            <v>1334750</v>
          </cell>
          <cell r="K1669">
            <v>1334750</v>
          </cell>
          <cell r="L1669">
            <v>0</v>
          </cell>
          <cell r="M1669">
            <v>0</v>
          </cell>
          <cell r="N1669">
            <v>0</v>
          </cell>
          <cell r="O1669" t="str">
            <v>Dr</v>
          </cell>
          <cell r="P1669">
            <v>1334750</v>
          </cell>
        </row>
        <row r="1670">
          <cell r="H1670" t="str">
            <v>Furniture &amp; Fixture</v>
          </cell>
          <cell r="I1670" t="str">
            <v>Dr</v>
          </cell>
          <cell r="J1670">
            <v>95725869.5</v>
          </cell>
          <cell r="K1670">
            <v>95725869.5</v>
          </cell>
          <cell r="L1670">
            <v>0</v>
          </cell>
          <cell r="M1670">
            <v>1541877</v>
          </cell>
          <cell r="N1670">
            <v>2360</v>
          </cell>
          <cell r="O1670" t="str">
            <v>Dr</v>
          </cell>
          <cell r="P1670">
            <v>97265386.5</v>
          </cell>
        </row>
        <row r="1671">
          <cell r="H1671" t="str">
            <v>Lab Equipment # 218</v>
          </cell>
          <cell r="I1671" t="str">
            <v>Dr</v>
          </cell>
          <cell r="J1671">
            <v>19140053</v>
          </cell>
          <cell r="K1671">
            <v>19140053</v>
          </cell>
          <cell r="L1671">
            <v>0</v>
          </cell>
          <cell r="M1671">
            <v>0</v>
          </cell>
          <cell r="N1671">
            <v>0</v>
          </cell>
          <cell r="O1671" t="str">
            <v>Dr</v>
          </cell>
          <cell r="P1671">
            <v>19140053</v>
          </cell>
        </row>
        <row r="1672">
          <cell r="H1672" t="str">
            <v>It &amp; Computer Software#213 (20)</v>
          </cell>
          <cell r="I1672" t="str">
            <v>Dr</v>
          </cell>
          <cell r="J1672">
            <v>3302031</v>
          </cell>
          <cell r="K1672">
            <v>3302031</v>
          </cell>
          <cell r="L1672">
            <v>0</v>
          </cell>
          <cell r="M1672">
            <v>0</v>
          </cell>
          <cell r="N1672">
            <v>0</v>
          </cell>
          <cell r="O1672" t="str">
            <v>Dr</v>
          </cell>
          <cell r="P1672">
            <v>3302031</v>
          </cell>
        </row>
        <row r="1673">
          <cell r="H1673" t="str">
            <v>It &amp; Computer Software</v>
          </cell>
          <cell r="I1673" t="str">
            <v>Dr</v>
          </cell>
          <cell r="J1673">
            <v>13128000</v>
          </cell>
          <cell r="K1673">
            <v>13128000</v>
          </cell>
          <cell r="L1673">
            <v>0</v>
          </cell>
          <cell r="M1673">
            <v>0</v>
          </cell>
          <cell r="N1673">
            <v>0</v>
          </cell>
          <cell r="O1673" t="str">
            <v>Dr</v>
          </cell>
          <cell r="P1673">
            <v>13128000</v>
          </cell>
        </row>
        <row r="1674">
          <cell r="H1674" t="str">
            <v>Library Books #002</v>
          </cell>
          <cell r="I1674" t="str">
            <v>Dr</v>
          </cell>
          <cell r="J1674">
            <v>1445845</v>
          </cell>
          <cell r="K1674">
            <v>1445845</v>
          </cell>
          <cell r="L1674">
            <v>0</v>
          </cell>
          <cell r="M1674">
            <v>48435</v>
          </cell>
          <cell r="N1674">
            <v>0</v>
          </cell>
          <cell r="O1674" t="str">
            <v>Dr</v>
          </cell>
          <cell r="P1674">
            <v>1494280</v>
          </cell>
        </row>
        <row r="1675">
          <cell r="H1675" t="str">
            <v>Library Books</v>
          </cell>
          <cell r="I1675" t="str">
            <v>Dr</v>
          </cell>
          <cell r="J1675">
            <v>4834228.58</v>
          </cell>
          <cell r="K1675">
            <v>4834228.58</v>
          </cell>
          <cell r="L1675">
            <v>0</v>
          </cell>
          <cell r="M1675">
            <v>143997</v>
          </cell>
          <cell r="N1675">
            <v>0</v>
          </cell>
          <cell r="O1675" t="str">
            <v>Dr</v>
          </cell>
          <cell r="P1675">
            <v>4978225.58</v>
          </cell>
        </row>
        <row r="1676">
          <cell r="H1676" t="str">
            <v>Building</v>
          </cell>
          <cell r="I1676" t="str">
            <v>Dr</v>
          </cell>
          <cell r="J1676">
            <v>16074017</v>
          </cell>
          <cell r="K1676">
            <v>16074017</v>
          </cell>
          <cell r="L1676">
            <v>0</v>
          </cell>
          <cell r="M1676">
            <v>754056</v>
          </cell>
          <cell r="N1676">
            <v>0</v>
          </cell>
          <cell r="O1676" t="str">
            <v>Dr</v>
          </cell>
          <cell r="P1676">
            <v>16828073</v>
          </cell>
        </row>
        <row r="1677">
          <cell r="H1677" t="str">
            <v>Wifi Installation With Std Accessories</v>
          </cell>
          <cell r="I1677" t="str">
            <v>Dr</v>
          </cell>
          <cell r="J1677">
            <v>0</v>
          </cell>
          <cell r="K1677">
            <v>0</v>
          </cell>
          <cell r="L1677">
            <v>0</v>
          </cell>
          <cell r="M1677">
            <v>628334</v>
          </cell>
          <cell r="N1677">
            <v>0</v>
          </cell>
          <cell r="O1677" t="str">
            <v>Dr</v>
          </cell>
          <cell r="P1677">
            <v>628334</v>
          </cell>
        </row>
        <row r="1678">
          <cell r="H1678" t="str">
            <v>Tft 18.5" Hpv193 (g9w86aa)</v>
          </cell>
          <cell r="I1678" t="str">
            <v>Dr</v>
          </cell>
          <cell r="J1678">
            <v>378000</v>
          </cell>
          <cell r="K1678">
            <v>378000</v>
          </cell>
          <cell r="L1678">
            <v>0</v>
          </cell>
          <cell r="M1678">
            <v>0</v>
          </cell>
          <cell r="N1678">
            <v>0</v>
          </cell>
          <cell r="O1678" t="str">
            <v>Dr</v>
          </cell>
          <cell r="P1678">
            <v>378000</v>
          </cell>
        </row>
        <row r="1679">
          <cell r="H1679" t="str">
            <v>Storage - It</v>
          </cell>
          <cell r="I1679" t="str">
            <v>Dr</v>
          </cell>
          <cell r="J1679">
            <v>586530</v>
          </cell>
          <cell r="K1679">
            <v>586530</v>
          </cell>
          <cell r="L1679">
            <v>0</v>
          </cell>
          <cell r="M1679">
            <v>0</v>
          </cell>
          <cell r="N1679">
            <v>0</v>
          </cell>
          <cell r="O1679" t="str">
            <v>Dr</v>
          </cell>
          <cell r="P1679">
            <v>586530</v>
          </cell>
        </row>
        <row r="1680">
          <cell r="H1680" t="str">
            <v>Server</v>
          </cell>
          <cell r="I1680" t="str">
            <v>Dr</v>
          </cell>
          <cell r="J1680">
            <v>2413050</v>
          </cell>
          <cell r="K1680">
            <v>2413050</v>
          </cell>
          <cell r="L1680">
            <v>0</v>
          </cell>
          <cell r="M1680">
            <v>1550820</v>
          </cell>
          <cell r="N1680">
            <v>0</v>
          </cell>
          <cell r="O1680" t="str">
            <v>Dr</v>
          </cell>
          <cell r="P1680">
            <v>3963870</v>
          </cell>
        </row>
        <row r="1681">
          <cell r="H1681" t="str">
            <v>Scanner Epson Ds 1630</v>
          </cell>
          <cell r="I1681" t="str">
            <v>Dr</v>
          </cell>
          <cell r="J1681">
            <v>18780</v>
          </cell>
          <cell r="K1681">
            <v>18780</v>
          </cell>
          <cell r="L1681">
            <v>0</v>
          </cell>
          <cell r="M1681">
            <v>0</v>
          </cell>
          <cell r="N1681">
            <v>0</v>
          </cell>
          <cell r="O1681" t="str">
            <v>Dr</v>
          </cell>
          <cell r="P1681">
            <v>18780</v>
          </cell>
        </row>
        <row r="1682">
          <cell r="H1682" t="str">
            <v>Printer Hp 1136 Mfd</v>
          </cell>
          <cell r="I1682" t="str">
            <v>Dr</v>
          </cell>
          <cell r="J1682">
            <v>10500</v>
          </cell>
          <cell r="K1682">
            <v>10500</v>
          </cell>
          <cell r="L1682">
            <v>0</v>
          </cell>
          <cell r="M1682">
            <v>0</v>
          </cell>
          <cell r="N1682">
            <v>0</v>
          </cell>
          <cell r="O1682" t="str">
            <v>Dr</v>
          </cell>
          <cell r="P1682">
            <v>10500</v>
          </cell>
        </row>
        <row r="1683">
          <cell r="H1683" t="str">
            <v>Printer Deskjet Hp 2645</v>
          </cell>
          <cell r="I1683" t="str">
            <v>Dr</v>
          </cell>
          <cell r="J1683">
            <v>44134</v>
          </cell>
          <cell r="K1683">
            <v>44134</v>
          </cell>
          <cell r="L1683">
            <v>0</v>
          </cell>
          <cell r="M1683">
            <v>0</v>
          </cell>
          <cell r="N1683">
            <v>0</v>
          </cell>
          <cell r="O1683" t="str">
            <v>Dr</v>
          </cell>
          <cell r="P1683">
            <v>44134</v>
          </cell>
        </row>
        <row r="1684">
          <cell r="H1684" t="str">
            <v>Old Computer Sets</v>
          </cell>
          <cell r="I1684" t="str">
            <v>Dr</v>
          </cell>
          <cell r="J1684">
            <v>22700</v>
          </cell>
          <cell r="K1684">
            <v>22700</v>
          </cell>
          <cell r="L1684">
            <v>0</v>
          </cell>
          <cell r="M1684">
            <v>0</v>
          </cell>
          <cell r="N1684">
            <v>0</v>
          </cell>
          <cell r="O1684" t="str">
            <v>Dr</v>
          </cell>
          <cell r="P1684">
            <v>22700</v>
          </cell>
        </row>
        <row r="1685">
          <cell r="H1685" t="str">
            <v>Lenevo Desktop Core 847</v>
          </cell>
          <cell r="I1685" t="str">
            <v>Dr</v>
          </cell>
          <cell r="J1685">
            <v>43890</v>
          </cell>
          <cell r="K1685">
            <v>43890</v>
          </cell>
          <cell r="L1685">
            <v>0</v>
          </cell>
          <cell r="M1685">
            <v>0</v>
          </cell>
          <cell r="N1685">
            <v>0</v>
          </cell>
          <cell r="O1685" t="str">
            <v>Dr</v>
          </cell>
          <cell r="P1685">
            <v>43890</v>
          </cell>
        </row>
        <row r="1686">
          <cell r="H1686" t="str">
            <v>Lenevo Desktop C-240</v>
          </cell>
          <cell r="I1686" t="str">
            <v>Dr</v>
          </cell>
          <cell r="J1686">
            <v>296415</v>
          </cell>
          <cell r="K1686">
            <v>296415</v>
          </cell>
          <cell r="L1686">
            <v>0</v>
          </cell>
          <cell r="M1686">
            <v>0</v>
          </cell>
          <cell r="N1686">
            <v>0</v>
          </cell>
          <cell r="O1686" t="str">
            <v>Dr</v>
          </cell>
          <cell r="P1686">
            <v>296415</v>
          </cell>
        </row>
        <row r="1687">
          <cell r="H1687" t="str">
            <v>Hp Scanner Enterprise 7500</v>
          </cell>
          <cell r="I1687" t="str">
            <v>Dr</v>
          </cell>
          <cell r="J1687">
            <v>66990</v>
          </cell>
          <cell r="K1687">
            <v>66990</v>
          </cell>
          <cell r="L1687">
            <v>0</v>
          </cell>
          <cell r="M1687">
            <v>25960</v>
          </cell>
          <cell r="N1687">
            <v>0</v>
          </cell>
          <cell r="O1687" t="str">
            <v>Dr</v>
          </cell>
          <cell r="P1687">
            <v>92950</v>
          </cell>
        </row>
        <row r="1688">
          <cell r="H1688" t="str">
            <v>Hp Prodesk 400 G2 Mt</v>
          </cell>
          <cell r="I1688" t="str">
            <v>Dr</v>
          </cell>
          <cell r="J1688">
            <v>5201400</v>
          </cell>
          <cell r="K1688">
            <v>5201400</v>
          </cell>
          <cell r="L1688">
            <v>0</v>
          </cell>
          <cell r="M1688">
            <v>0</v>
          </cell>
          <cell r="N1688">
            <v>0</v>
          </cell>
          <cell r="O1688" t="str">
            <v>Dr</v>
          </cell>
          <cell r="P1688">
            <v>5201400</v>
          </cell>
        </row>
        <row r="1689">
          <cell r="H1689" t="str">
            <v>Hp Printer 7500a</v>
          </cell>
          <cell r="I1689" t="str">
            <v>Dr</v>
          </cell>
          <cell r="J1689">
            <v>49385</v>
          </cell>
          <cell r="K1689">
            <v>49385</v>
          </cell>
          <cell r="L1689">
            <v>0</v>
          </cell>
          <cell r="M1689">
            <v>0</v>
          </cell>
          <cell r="N1689">
            <v>0</v>
          </cell>
          <cell r="O1689" t="str">
            <v>Dr</v>
          </cell>
          <cell r="P1689">
            <v>49385</v>
          </cell>
        </row>
        <row r="1690">
          <cell r="H1690" t="str">
            <v>Hp Printer3545 Aio</v>
          </cell>
          <cell r="I1690" t="str">
            <v>Dr</v>
          </cell>
          <cell r="J1690">
            <v>6405</v>
          </cell>
          <cell r="K1690">
            <v>6405</v>
          </cell>
          <cell r="L1690">
            <v>0</v>
          </cell>
          <cell r="M1690">
            <v>0</v>
          </cell>
          <cell r="N1690">
            <v>0</v>
          </cell>
          <cell r="O1690" t="str">
            <v>Dr</v>
          </cell>
          <cell r="P1690">
            <v>6405</v>
          </cell>
        </row>
        <row r="1691">
          <cell r="H1691" t="str">
            <v>Hp Office-printer</v>
          </cell>
          <cell r="I1691" t="str">
            <v>Dr</v>
          </cell>
          <cell r="J1691">
            <v>35014</v>
          </cell>
          <cell r="K1691">
            <v>35014</v>
          </cell>
          <cell r="L1691">
            <v>0</v>
          </cell>
          <cell r="M1691">
            <v>0</v>
          </cell>
          <cell r="N1691">
            <v>0</v>
          </cell>
          <cell r="O1691" t="str">
            <v>Dr</v>
          </cell>
          <cell r="P1691">
            <v>35014</v>
          </cell>
        </row>
        <row r="1692">
          <cell r="H1692" t="str">
            <v>Hp Laserjet M 126nw Printer</v>
          </cell>
          <cell r="I1692" t="str">
            <v>Dr</v>
          </cell>
          <cell r="J1692">
            <v>11760</v>
          </cell>
          <cell r="K1692">
            <v>11760</v>
          </cell>
          <cell r="L1692">
            <v>0</v>
          </cell>
          <cell r="M1692">
            <v>0</v>
          </cell>
          <cell r="N1692">
            <v>0</v>
          </cell>
          <cell r="O1692" t="str">
            <v>Dr</v>
          </cell>
          <cell r="P1692">
            <v>11760</v>
          </cell>
        </row>
        <row r="1693">
          <cell r="H1693" t="str">
            <v>Hp Desktop Brazo18110i</v>
          </cell>
          <cell r="I1693" t="str">
            <v>Dr</v>
          </cell>
          <cell r="J1693">
            <v>38325</v>
          </cell>
          <cell r="K1693">
            <v>38325</v>
          </cell>
          <cell r="L1693">
            <v>0</v>
          </cell>
          <cell r="M1693">
            <v>0</v>
          </cell>
          <cell r="N1693">
            <v>0</v>
          </cell>
          <cell r="O1693" t="str">
            <v>Dr</v>
          </cell>
          <cell r="P1693">
            <v>38325</v>
          </cell>
        </row>
        <row r="1694">
          <cell r="H1694" t="str">
            <v>Hp Designjet T920 Printer</v>
          </cell>
          <cell r="I1694" t="str">
            <v>Dr</v>
          </cell>
          <cell r="J1694">
            <v>316400</v>
          </cell>
          <cell r="K1694">
            <v>316400</v>
          </cell>
          <cell r="L1694">
            <v>0</v>
          </cell>
          <cell r="M1694">
            <v>0</v>
          </cell>
          <cell r="N1694">
            <v>0</v>
          </cell>
          <cell r="O1694" t="str">
            <v>Dr</v>
          </cell>
          <cell r="P1694">
            <v>316400</v>
          </cell>
        </row>
        <row r="1695">
          <cell r="H1695" t="str">
            <v>Firewall</v>
          </cell>
          <cell r="I1695" t="str">
            <v>Dr</v>
          </cell>
          <cell r="J1695">
            <v>4140563</v>
          </cell>
          <cell r="K1695">
            <v>4140563</v>
          </cell>
          <cell r="L1695">
            <v>0</v>
          </cell>
          <cell r="M1695">
            <v>1944522</v>
          </cell>
          <cell r="N1695">
            <v>0</v>
          </cell>
          <cell r="O1695" t="str">
            <v>Dr</v>
          </cell>
          <cell r="P1695">
            <v>6085085</v>
          </cell>
        </row>
        <row r="1696">
          <cell r="H1696" t="str">
            <v>Desktop Hp &amp; Monitor Tft</v>
          </cell>
          <cell r="I1696" t="str">
            <v>Dr</v>
          </cell>
          <cell r="J1696">
            <v>7616280</v>
          </cell>
          <cell r="K1696">
            <v>7616280</v>
          </cell>
          <cell r="L1696">
            <v>0</v>
          </cell>
          <cell r="M1696">
            <v>0</v>
          </cell>
          <cell r="N1696">
            <v>0</v>
          </cell>
          <cell r="O1696" t="str">
            <v>Dr</v>
          </cell>
          <cell r="P1696">
            <v>7616280</v>
          </cell>
        </row>
        <row r="1697">
          <cell r="H1697" t="str">
            <v>Computer Lab</v>
          </cell>
          <cell r="I1697" t="str">
            <v>Dr</v>
          </cell>
          <cell r="J1697">
            <v>336521</v>
          </cell>
          <cell r="K1697">
            <v>336521</v>
          </cell>
          <cell r="L1697">
            <v>0</v>
          </cell>
          <cell r="M1697">
            <v>0</v>
          </cell>
          <cell r="N1697">
            <v>0</v>
          </cell>
          <cell r="O1697" t="str">
            <v>Dr</v>
          </cell>
          <cell r="P1697">
            <v>336521</v>
          </cell>
        </row>
        <row r="1698">
          <cell r="H1698" t="str">
            <v>Computer Accessories</v>
          </cell>
          <cell r="I1698" t="str">
            <v>Dr</v>
          </cell>
          <cell r="J1698">
            <v>2174165.19</v>
          </cell>
          <cell r="K1698">
            <v>2174165.19</v>
          </cell>
          <cell r="L1698">
            <v>0</v>
          </cell>
          <cell r="M1698">
            <v>259269</v>
          </cell>
          <cell r="N1698">
            <v>0</v>
          </cell>
          <cell r="O1698" t="str">
            <v>Dr</v>
          </cell>
          <cell r="P1698">
            <v>2433434.19</v>
          </cell>
        </row>
        <row r="1699">
          <cell r="H1699" t="str">
            <v>Casio Label Printer</v>
          </cell>
          <cell r="I1699" t="str">
            <v>Dr</v>
          </cell>
          <cell r="J1699">
            <v>4055</v>
          </cell>
          <cell r="K1699">
            <v>4055</v>
          </cell>
          <cell r="L1699">
            <v>0</v>
          </cell>
          <cell r="M1699">
            <v>0</v>
          </cell>
          <cell r="N1699">
            <v>0</v>
          </cell>
          <cell r="O1699" t="str">
            <v>Dr</v>
          </cell>
          <cell r="P1699">
            <v>4055</v>
          </cell>
        </row>
        <row r="1700">
          <cell r="H1700" t="str">
            <v>Cable &amp; Networking Cost</v>
          </cell>
          <cell r="I1700" t="str">
            <v>Dr</v>
          </cell>
          <cell r="J1700">
            <v>11307259</v>
          </cell>
          <cell r="K1700">
            <v>11307259</v>
          </cell>
          <cell r="L1700">
            <v>0</v>
          </cell>
          <cell r="M1700">
            <v>28540</v>
          </cell>
          <cell r="N1700">
            <v>0</v>
          </cell>
          <cell r="O1700" t="str">
            <v>Dr</v>
          </cell>
          <cell r="P1700">
            <v>11335799</v>
          </cell>
        </row>
        <row r="1701">
          <cell r="H1701" t="str">
            <v>Brother Laser Printer</v>
          </cell>
          <cell r="I1701" t="str">
            <v>Dr</v>
          </cell>
          <cell r="J1701">
            <v>17000</v>
          </cell>
          <cell r="K1701">
            <v>17000</v>
          </cell>
          <cell r="L1701">
            <v>0</v>
          </cell>
          <cell r="M1701">
            <v>0</v>
          </cell>
          <cell r="N1701">
            <v>0</v>
          </cell>
          <cell r="O1701" t="str">
            <v>Dr</v>
          </cell>
          <cell r="P1701">
            <v>17000</v>
          </cell>
        </row>
        <row r="1702">
          <cell r="H1702" t="str">
            <v>Attendence Software</v>
          </cell>
          <cell r="I1702" t="str">
            <v>Dr</v>
          </cell>
          <cell r="J1702">
            <v>1081165</v>
          </cell>
          <cell r="K1702">
            <v>1081165</v>
          </cell>
          <cell r="L1702">
            <v>0</v>
          </cell>
          <cell r="M1702">
            <v>0</v>
          </cell>
          <cell r="N1702">
            <v>0</v>
          </cell>
          <cell r="O1702" t="str">
            <v>Dr</v>
          </cell>
          <cell r="P1702">
            <v>1081165</v>
          </cell>
        </row>
        <row r="1703">
          <cell r="H1703" t="str">
            <v>Assets Management Software</v>
          </cell>
          <cell r="I1703" t="str">
            <v>Dr</v>
          </cell>
          <cell r="J1703">
            <v>92680</v>
          </cell>
          <cell r="K1703">
            <v>92680</v>
          </cell>
          <cell r="L1703">
            <v>0</v>
          </cell>
          <cell r="M1703">
            <v>0</v>
          </cell>
          <cell r="N1703">
            <v>0</v>
          </cell>
          <cell r="O1703" t="str">
            <v>Dr</v>
          </cell>
          <cell r="P1703">
            <v>92680</v>
          </cell>
        </row>
        <row r="1704">
          <cell r="H1704" t="str">
            <v>Apple Macbook Pro 13"</v>
          </cell>
          <cell r="I1704" t="str">
            <v>Dr</v>
          </cell>
          <cell r="J1704">
            <v>85500</v>
          </cell>
          <cell r="K1704">
            <v>85500</v>
          </cell>
          <cell r="L1704">
            <v>0</v>
          </cell>
          <cell r="M1704">
            <v>0</v>
          </cell>
          <cell r="N1704">
            <v>0</v>
          </cell>
          <cell r="O1704" t="str">
            <v>Dr</v>
          </cell>
          <cell r="P1704">
            <v>85500</v>
          </cell>
        </row>
        <row r="1705">
          <cell r="H1705" t="str">
            <v>Acer Desktop Dc/2gb/500/3y</v>
          </cell>
          <cell r="I1705" t="str">
            <v>Dr</v>
          </cell>
          <cell r="J1705">
            <v>18375</v>
          </cell>
          <cell r="K1705">
            <v>18375</v>
          </cell>
          <cell r="L1705">
            <v>0</v>
          </cell>
          <cell r="M1705">
            <v>0</v>
          </cell>
          <cell r="N1705">
            <v>0</v>
          </cell>
          <cell r="O1705" t="str">
            <v>Dr</v>
          </cell>
          <cell r="P1705">
            <v>18375</v>
          </cell>
        </row>
        <row r="1706">
          <cell r="H1706" t="str">
            <v>3d Printer</v>
          </cell>
          <cell r="I1706" t="str">
            <v>Dr</v>
          </cell>
          <cell r="J1706">
            <v>3033086</v>
          </cell>
          <cell r="K1706">
            <v>3033086</v>
          </cell>
          <cell r="L1706">
            <v>0</v>
          </cell>
          <cell r="M1706">
            <v>0</v>
          </cell>
          <cell r="N1706">
            <v>0</v>
          </cell>
          <cell r="O1706" t="str">
            <v>Dr</v>
          </cell>
          <cell r="P1706">
            <v>3033086</v>
          </cell>
        </row>
        <row r="1707">
          <cell r="H1707" t="str">
            <v>Laptop</v>
          </cell>
          <cell r="I1707" t="str">
            <v>Dr</v>
          </cell>
          <cell r="J1707">
            <v>0</v>
          </cell>
          <cell r="K1707">
            <v>0</v>
          </cell>
          <cell r="L1707">
            <v>0</v>
          </cell>
          <cell r="M1707">
            <v>6282547</v>
          </cell>
          <cell r="N1707">
            <v>55599</v>
          </cell>
          <cell r="O1707" t="str">
            <v>Dr</v>
          </cell>
          <cell r="P1707">
            <v>6226948</v>
          </cell>
        </row>
        <row r="1708">
          <cell r="H1708" t="str">
            <v>Lenovo Laptop E40-70</v>
          </cell>
          <cell r="I1708" t="str">
            <v>Dr</v>
          </cell>
          <cell r="J1708">
            <v>14940000</v>
          </cell>
          <cell r="K1708">
            <v>14940000</v>
          </cell>
          <cell r="L1708">
            <v>0</v>
          </cell>
          <cell r="M1708">
            <v>0</v>
          </cell>
          <cell r="N1708">
            <v>0</v>
          </cell>
          <cell r="O1708" t="str">
            <v>Dr</v>
          </cell>
          <cell r="P1708">
            <v>14940000</v>
          </cell>
        </row>
        <row r="1709">
          <cell r="H1709" t="str">
            <v>Laptop Lenovo-b40-70</v>
          </cell>
          <cell r="I1709" t="str">
            <v>Dr</v>
          </cell>
          <cell r="J1709">
            <v>7760000</v>
          </cell>
          <cell r="K1709">
            <v>7760000</v>
          </cell>
          <cell r="L1709">
            <v>0</v>
          </cell>
          <cell r="M1709">
            <v>0</v>
          </cell>
          <cell r="N1709">
            <v>0</v>
          </cell>
          <cell r="O1709" t="str">
            <v>Dr</v>
          </cell>
          <cell r="P1709">
            <v>7760000</v>
          </cell>
        </row>
        <row r="1710">
          <cell r="H1710" t="str">
            <v>Laptop Lenovo</v>
          </cell>
          <cell r="I1710" t="str">
            <v>Dr</v>
          </cell>
          <cell r="J1710">
            <v>16021934.5</v>
          </cell>
          <cell r="K1710">
            <v>16021934.5</v>
          </cell>
          <cell r="L1710">
            <v>0</v>
          </cell>
          <cell r="M1710">
            <v>0</v>
          </cell>
          <cell r="N1710">
            <v>0</v>
          </cell>
          <cell r="O1710" t="str">
            <v>Dr</v>
          </cell>
          <cell r="P1710">
            <v>16021934.5</v>
          </cell>
        </row>
        <row r="1711">
          <cell r="H1711" t="str">
            <v>Laptop Hp 240</v>
          </cell>
          <cell r="I1711" t="str">
            <v>Dr</v>
          </cell>
          <cell r="J1711">
            <v>120000</v>
          </cell>
          <cell r="K1711">
            <v>120000</v>
          </cell>
          <cell r="L1711">
            <v>0</v>
          </cell>
          <cell r="M1711">
            <v>0</v>
          </cell>
          <cell r="N1711">
            <v>0</v>
          </cell>
          <cell r="O1711" t="str">
            <v>Dr</v>
          </cell>
          <cell r="P1711">
            <v>120000</v>
          </cell>
        </row>
        <row r="1712">
          <cell r="H1712" t="str">
            <v>Hp Probook 4440s</v>
          </cell>
          <cell r="I1712" t="str">
            <v>Dr</v>
          </cell>
          <cell r="J1712">
            <v>40000</v>
          </cell>
          <cell r="K1712">
            <v>40000</v>
          </cell>
          <cell r="L1712">
            <v>0</v>
          </cell>
          <cell r="M1712">
            <v>0</v>
          </cell>
          <cell r="N1712">
            <v>0</v>
          </cell>
          <cell r="O1712" t="str">
            <v>Dr</v>
          </cell>
          <cell r="P1712">
            <v>40000</v>
          </cell>
        </row>
        <row r="1713">
          <cell r="H1713" t="str">
            <v>Hp Laptop 250 G1</v>
          </cell>
          <cell r="I1713" t="str">
            <v>Dr</v>
          </cell>
          <cell r="J1713">
            <v>100425</v>
          </cell>
          <cell r="K1713">
            <v>100425</v>
          </cell>
          <cell r="L1713">
            <v>0</v>
          </cell>
          <cell r="M1713">
            <v>29420</v>
          </cell>
          <cell r="N1713">
            <v>59444</v>
          </cell>
          <cell r="O1713" t="str">
            <v>Dr</v>
          </cell>
          <cell r="P1713">
            <v>70401</v>
          </cell>
        </row>
        <row r="1714">
          <cell r="H1714" t="str">
            <v>Hp Laptop</v>
          </cell>
          <cell r="I1714" t="str">
            <v>Dr</v>
          </cell>
          <cell r="J1714">
            <v>1087809</v>
          </cell>
          <cell r="K1714">
            <v>1087809</v>
          </cell>
          <cell r="L1714">
            <v>0</v>
          </cell>
          <cell r="M1714">
            <v>0</v>
          </cell>
          <cell r="N1714">
            <v>0</v>
          </cell>
          <cell r="O1714" t="str">
            <v>Dr</v>
          </cell>
          <cell r="P1714">
            <v>1087809</v>
          </cell>
        </row>
        <row r="1715">
          <cell r="H1715" t="str">
            <v>Acer Laptop</v>
          </cell>
          <cell r="I1715" t="str">
            <v>Dr</v>
          </cell>
          <cell r="J1715">
            <v>1000005</v>
          </cell>
          <cell r="K1715">
            <v>1000005</v>
          </cell>
          <cell r="L1715">
            <v>0</v>
          </cell>
          <cell r="M1715">
            <v>0</v>
          </cell>
          <cell r="N1715">
            <v>0</v>
          </cell>
          <cell r="O1715" t="str">
            <v>Dr</v>
          </cell>
          <cell r="P1715">
            <v>1000005</v>
          </cell>
        </row>
        <row r="1716">
          <cell r="H1716" t="str">
            <v>211 A/cwip-building Civil-p6</v>
          </cell>
          <cell r="I1716" t="str">
            <v>Dr</v>
          </cell>
          <cell r="J1716">
            <v>59204626</v>
          </cell>
          <cell r="K1716">
            <v>59204626</v>
          </cell>
          <cell r="L1716">
            <v>0</v>
          </cell>
          <cell r="M1716">
            <v>0</v>
          </cell>
          <cell r="N1716">
            <v>0</v>
          </cell>
          <cell r="O1716" t="str">
            <v>Dr</v>
          </cell>
          <cell r="P1716">
            <v>59204626</v>
          </cell>
        </row>
        <row r="1717">
          <cell r="H1717" t="str">
            <v>211 C/cwip-6-building Electricals-p6</v>
          </cell>
          <cell r="I1717" t="str">
            <v>Dr</v>
          </cell>
          <cell r="J1717">
            <v>387534</v>
          </cell>
          <cell r="K1717">
            <v>387534</v>
          </cell>
          <cell r="L1717">
            <v>0</v>
          </cell>
          <cell r="M1717">
            <v>0</v>
          </cell>
          <cell r="N1717">
            <v>0</v>
          </cell>
          <cell r="O1717" t="str">
            <v>Dr</v>
          </cell>
          <cell r="P1717">
            <v>387534</v>
          </cell>
        </row>
        <row r="1718">
          <cell r="H1718" t="str">
            <v>218/cwip-6-arcitecture &amp; Professional Fees-t6</v>
          </cell>
          <cell r="I1718" t="str">
            <v>Dr</v>
          </cell>
          <cell r="J1718">
            <v>10283956</v>
          </cell>
          <cell r="K1718">
            <v>10283956</v>
          </cell>
          <cell r="L1718">
            <v>0</v>
          </cell>
          <cell r="M1718">
            <v>0</v>
          </cell>
          <cell r="N1718">
            <v>0</v>
          </cell>
          <cell r="O1718" t="str">
            <v>Dr</v>
          </cell>
          <cell r="P1718">
            <v>10283956</v>
          </cell>
        </row>
        <row r="1719">
          <cell r="H1719" t="str">
            <v>Windows Vista Home Basic Oem</v>
          </cell>
          <cell r="I1719" t="str">
            <v>Dr</v>
          </cell>
          <cell r="J1719">
            <v>1356232</v>
          </cell>
          <cell r="K1719">
            <v>1356232</v>
          </cell>
          <cell r="L1719">
            <v>0</v>
          </cell>
          <cell r="M1719">
            <v>0</v>
          </cell>
          <cell r="N1719">
            <v>0</v>
          </cell>
          <cell r="O1719" t="str">
            <v>Dr</v>
          </cell>
          <cell r="P1719">
            <v>1356232</v>
          </cell>
        </row>
        <row r="1720">
          <cell r="H1720" t="str">
            <v>Tally Erp 9 Single User</v>
          </cell>
          <cell r="I1720" t="str">
            <v>Dr</v>
          </cell>
          <cell r="J1720">
            <v>16500</v>
          </cell>
          <cell r="K1720">
            <v>16500</v>
          </cell>
          <cell r="L1720">
            <v>0</v>
          </cell>
          <cell r="M1720">
            <v>0</v>
          </cell>
          <cell r="N1720">
            <v>0</v>
          </cell>
          <cell r="O1720" t="str">
            <v>Dr</v>
          </cell>
          <cell r="P1720">
            <v>16500</v>
          </cell>
        </row>
        <row r="1721">
          <cell r="H1721" t="str">
            <v>Tally Erp 9 Multi User</v>
          </cell>
          <cell r="I1721" t="str">
            <v>Dr</v>
          </cell>
          <cell r="J1721">
            <v>20000</v>
          </cell>
          <cell r="K1721">
            <v>20000</v>
          </cell>
          <cell r="L1721">
            <v>0</v>
          </cell>
          <cell r="M1721">
            <v>0</v>
          </cell>
          <cell r="N1721">
            <v>0</v>
          </cell>
          <cell r="O1721" t="str">
            <v>Dr</v>
          </cell>
          <cell r="P1721">
            <v>20000</v>
          </cell>
        </row>
        <row r="1722">
          <cell r="H1722" t="str">
            <v>Software-tds</v>
          </cell>
          <cell r="I1722" t="str">
            <v>Dr</v>
          </cell>
          <cell r="J1722">
            <v>9750</v>
          </cell>
          <cell r="K1722">
            <v>9750</v>
          </cell>
          <cell r="L1722">
            <v>0</v>
          </cell>
          <cell r="M1722">
            <v>0</v>
          </cell>
          <cell r="N1722">
            <v>0</v>
          </cell>
          <cell r="O1722" t="str">
            <v>Dr</v>
          </cell>
          <cell r="P1722">
            <v>9750</v>
          </cell>
        </row>
        <row r="1723">
          <cell r="H1723" t="str">
            <v>Software- Pay Roll</v>
          </cell>
          <cell r="I1723" t="str">
            <v>Dr</v>
          </cell>
          <cell r="J1723">
            <v>35400</v>
          </cell>
          <cell r="K1723">
            <v>35400</v>
          </cell>
          <cell r="L1723">
            <v>0</v>
          </cell>
          <cell r="M1723">
            <v>0</v>
          </cell>
          <cell r="N1723">
            <v>0</v>
          </cell>
          <cell r="O1723" t="str">
            <v>Dr</v>
          </cell>
          <cell r="P1723">
            <v>35400</v>
          </cell>
        </row>
        <row r="1724">
          <cell r="H1724" t="str">
            <v>Software-amc</v>
          </cell>
          <cell r="I1724" t="str">
            <v>Dr</v>
          </cell>
          <cell r="J1724">
            <v>87848</v>
          </cell>
          <cell r="K1724">
            <v>87848</v>
          </cell>
          <cell r="L1724">
            <v>0</v>
          </cell>
          <cell r="M1724">
            <v>0</v>
          </cell>
          <cell r="N1724">
            <v>0</v>
          </cell>
          <cell r="O1724" t="str">
            <v>Dr</v>
          </cell>
          <cell r="P1724">
            <v>87848</v>
          </cell>
        </row>
        <row r="1725">
          <cell r="H1725" t="str">
            <v>Security License</v>
          </cell>
          <cell r="I1725" t="str">
            <v>Dr</v>
          </cell>
          <cell r="J1725">
            <v>389583</v>
          </cell>
          <cell r="K1725">
            <v>389583</v>
          </cell>
          <cell r="L1725">
            <v>0</v>
          </cell>
          <cell r="M1725">
            <v>0</v>
          </cell>
          <cell r="N1725">
            <v>0</v>
          </cell>
          <cell r="O1725" t="str">
            <v>Dr</v>
          </cell>
          <cell r="P1725">
            <v>389583</v>
          </cell>
        </row>
        <row r="1726">
          <cell r="H1726" t="str">
            <v>Microsoft Edu Cloud Software</v>
          </cell>
          <cell r="I1726" t="str">
            <v>Dr</v>
          </cell>
          <cell r="J1726">
            <v>3371044</v>
          </cell>
          <cell r="K1726">
            <v>3371044</v>
          </cell>
          <cell r="L1726">
            <v>0</v>
          </cell>
          <cell r="M1726">
            <v>0</v>
          </cell>
          <cell r="N1726">
            <v>0</v>
          </cell>
          <cell r="O1726" t="str">
            <v>Dr</v>
          </cell>
          <cell r="P1726">
            <v>3371044</v>
          </cell>
        </row>
        <row r="1727">
          <cell r="H1727" t="str">
            <v>Helpdesk Software-autodialer</v>
          </cell>
          <cell r="I1727" t="str">
            <v>Dr</v>
          </cell>
          <cell r="J1727">
            <v>599030</v>
          </cell>
          <cell r="K1727">
            <v>599030</v>
          </cell>
          <cell r="L1727">
            <v>0</v>
          </cell>
          <cell r="M1727">
            <v>0</v>
          </cell>
          <cell r="N1727">
            <v>0</v>
          </cell>
          <cell r="O1727" t="str">
            <v>Dr</v>
          </cell>
          <cell r="P1727">
            <v>599030</v>
          </cell>
        </row>
        <row r="1728">
          <cell r="H1728" t="str">
            <v>Automated Lecture Technology</v>
          </cell>
          <cell r="I1728" t="str">
            <v>Dr</v>
          </cell>
          <cell r="J1728">
            <v>1018927</v>
          </cell>
          <cell r="K1728">
            <v>1018927</v>
          </cell>
          <cell r="L1728">
            <v>0</v>
          </cell>
          <cell r="M1728">
            <v>0</v>
          </cell>
          <cell r="N1728">
            <v>0</v>
          </cell>
          <cell r="O1728" t="str">
            <v>Dr</v>
          </cell>
          <cell r="P1728">
            <v>1018927</v>
          </cell>
        </row>
        <row r="1729">
          <cell r="H1729" t="str">
            <v>Air Conditioning</v>
          </cell>
          <cell r="I1729" t="str">
            <v>Dr</v>
          </cell>
          <cell r="J1729">
            <v>0</v>
          </cell>
          <cell r="K1729">
            <v>0</v>
          </cell>
          <cell r="L1729">
            <v>0</v>
          </cell>
          <cell r="M1729">
            <v>104564</v>
          </cell>
          <cell r="N1729">
            <v>0</v>
          </cell>
          <cell r="O1729" t="str">
            <v>Dr</v>
          </cell>
          <cell r="P1729">
            <v>104564</v>
          </cell>
        </row>
        <row r="1730">
          <cell r="H1730" t="str">
            <v>Water Meter Including Strainer &amp; Flanges 3"</v>
          </cell>
          <cell r="I1730" t="str">
            <v>Dr</v>
          </cell>
          <cell r="J1730">
            <v>20000</v>
          </cell>
          <cell r="K1730">
            <v>20000</v>
          </cell>
          <cell r="L1730">
            <v>0</v>
          </cell>
          <cell r="M1730">
            <v>0</v>
          </cell>
          <cell r="N1730">
            <v>0</v>
          </cell>
          <cell r="O1730" t="str">
            <v>Dr</v>
          </cell>
          <cell r="P1730">
            <v>20000</v>
          </cell>
        </row>
        <row r="1731">
          <cell r="H1731" t="str">
            <v>X-ray Diffractometer</v>
          </cell>
          <cell r="I1731" t="str">
            <v>Dr</v>
          </cell>
          <cell r="J1731">
            <v>9576474.3800000008</v>
          </cell>
          <cell r="K1731">
            <v>9576474.3800000008</v>
          </cell>
          <cell r="L1731">
            <v>0</v>
          </cell>
          <cell r="M1731">
            <v>0</v>
          </cell>
          <cell r="N1731">
            <v>0</v>
          </cell>
          <cell r="O1731" t="str">
            <v>Dr</v>
          </cell>
          <cell r="P1731">
            <v>9576474.3800000008</v>
          </cell>
        </row>
        <row r="1732">
          <cell r="H1732" t="str">
            <v>Water Softner</v>
          </cell>
          <cell r="I1732" t="str">
            <v>Dr</v>
          </cell>
          <cell r="J1732">
            <v>78174</v>
          </cell>
          <cell r="K1732">
            <v>78174</v>
          </cell>
          <cell r="L1732">
            <v>0</v>
          </cell>
          <cell r="M1732">
            <v>0</v>
          </cell>
          <cell r="N1732">
            <v>0</v>
          </cell>
          <cell r="O1732" t="str">
            <v>Dr</v>
          </cell>
          <cell r="P1732">
            <v>78174</v>
          </cell>
        </row>
        <row r="1733">
          <cell r="H1733" t="str">
            <v>Wall Speaker</v>
          </cell>
          <cell r="I1733" t="str">
            <v>Dr</v>
          </cell>
          <cell r="J1733">
            <v>266534</v>
          </cell>
          <cell r="K1733">
            <v>266534</v>
          </cell>
          <cell r="L1733">
            <v>0</v>
          </cell>
          <cell r="M1733">
            <v>0</v>
          </cell>
          <cell r="N1733">
            <v>0</v>
          </cell>
          <cell r="O1733" t="str">
            <v>Dr</v>
          </cell>
          <cell r="P1733">
            <v>266534</v>
          </cell>
        </row>
        <row r="1734">
          <cell r="H1734" t="str">
            <v>Videography &amp; Photography Club #266</v>
          </cell>
          <cell r="I1734" t="str">
            <v>Dr</v>
          </cell>
          <cell r="J1734">
            <v>146694</v>
          </cell>
          <cell r="K1734">
            <v>146694</v>
          </cell>
          <cell r="L1734">
            <v>0</v>
          </cell>
          <cell r="M1734">
            <v>0</v>
          </cell>
          <cell r="N1734">
            <v>0</v>
          </cell>
          <cell r="O1734" t="str">
            <v>Dr</v>
          </cell>
          <cell r="P1734">
            <v>146694</v>
          </cell>
        </row>
        <row r="1735">
          <cell r="H1735" t="str">
            <v>Toolmaker Microsoft Model</v>
          </cell>
          <cell r="I1735" t="str">
            <v>Dr</v>
          </cell>
          <cell r="J1735">
            <v>303712</v>
          </cell>
          <cell r="K1735">
            <v>303712</v>
          </cell>
          <cell r="L1735">
            <v>0</v>
          </cell>
          <cell r="M1735">
            <v>0</v>
          </cell>
          <cell r="N1735">
            <v>0</v>
          </cell>
          <cell r="O1735" t="str">
            <v>Dr</v>
          </cell>
          <cell r="P1735">
            <v>303712</v>
          </cell>
        </row>
        <row r="1736">
          <cell r="H1736" t="str">
            <v>Sewarage Treatment Plant</v>
          </cell>
          <cell r="I1736" t="str">
            <v>Dr</v>
          </cell>
          <cell r="J1736">
            <v>2832780</v>
          </cell>
          <cell r="K1736">
            <v>2832780</v>
          </cell>
          <cell r="L1736">
            <v>0</v>
          </cell>
          <cell r="M1736">
            <v>0</v>
          </cell>
          <cell r="N1736">
            <v>0</v>
          </cell>
          <cell r="O1736" t="str">
            <v>Dr</v>
          </cell>
          <cell r="P1736">
            <v>2832780</v>
          </cell>
        </row>
        <row r="1737">
          <cell r="H1737" t="str">
            <v>Safety Barricade</v>
          </cell>
          <cell r="I1737" t="str">
            <v>Dr</v>
          </cell>
          <cell r="J1737">
            <v>412084</v>
          </cell>
          <cell r="K1737">
            <v>412084</v>
          </cell>
          <cell r="L1737">
            <v>0</v>
          </cell>
          <cell r="M1737">
            <v>0</v>
          </cell>
          <cell r="N1737">
            <v>0</v>
          </cell>
          <cell r="O1737" t="str">
            <v>Dr</v>
          </cell>
          <cell r="P1737">
            <v>412084</v>
          </cell>
        </row>
        <row r="1738">
          <cell r="H1738" t="str">
            <v>Performing Arts Club</v>
          </cell>
          <cell r="I1738" t="str">
            <v>Dr</v>
          </cell>
          <cell r="J1738">
            <v>494839.51</v>
          </cell>
          <cell r="K1738">
            <v>494839.51</v>
          </cell>
          <cell r="L1738">
            <v>0</v>
          </cell>
          <cell r="M1738">
            <v>0</v>
          </cell>
          <cell r="N1738">
            <v>0</v>
          </cell>
          <cell r="O1738" t="str">
            <v>Dr</v>
          </cell>
          <cell r="P1738">
            <v>494839.51</v>
          </cell>
        </row>
        <row r="1739">
          <cell r="H1739" t="str">
            <v>Mt Lab</v>
          </cell>
          <cell r="I1739" t="str">
            <v>Dr</v>
          </cell>
          <cell r="J1739">
            <v>1219145</v>
          </cell>
          <cell r="K1739">
            <v>1219145</v>
          </cell>
          <cell r="L1739">
            <v>0</v>
          </cell>
          <cell r="M1739">
            <v>0</v>
          </cell>
          <cell r="N1739">
            <v>0</v>
          </cell>
          <cell r="O1739" t="str">
            <v>Dr</v>
          </cell>
          <cell r="P1739">
            <v>1219145</v>
          </cell>
        </row>
        <row r="1740">
          <cell r="H1740" t="str">
            <v>Lt Control Panel</v>
          </cell>
          <cell r="I1740" t="str">
            <v>Dr</v>
          </cell>
          <cell r="J1740">
            <v>158366</v>
          </cell>
          <cell r="K1740">
            <v>158366</v>
          </cell>
          <cell r="L1740">
            <v>0</v>
          </cell>
          <cell r="M1740">
            <v>0</v>
          </cell>
          <cell r="N1740">
            <v>0</v>
          </cell>
          <cell r="O1740" t="str">
            <v>Dr</v>
          </cell>
          <cell r="P1740">
            <v>158366</v>
          </cell>
        </row>
        <row r="1741">
          <cell r="H1741" t="str">
            <v>Ht Panel Board 11kv</v>
          </cell>
          <cell r="I1741" t="str">
            <v>Dr</v>
          </cell>
          <cell r="J1741">
            <v>1034347</v>
          </cell>
          <cell r="K1741">
            <v>1034347</v>
          </cell>
          <cell r="L1741">
            <v>0</v>
          </cell>
          <cell r="M1741">
            <v>0</v>
          </cell>
          <cell r="N1741">
            <v>0</v>
          </cell>
          <cell r="O1741" t="str">
            <v>Dr</v>
          </cell>
          <cell r="P1741">
            <v>1034347</v>
          </cell>
        </row>
        <row r="1742">
          <cell r="H1742" t="str">
            <v>Hitachi Variable Pressure Scanning Electron Microscope</v>
          </cell>
          <cell r="I1742" t="str">
            <v>Dr</v>
          </cell>
          <cell r="J1742">
            <v>14149672.73</v>
          </cell>
          <cell r="K1742">
            <v>14149672.73</v>
          </cell>
          <cell r="L1742">
            <v>0</v>
          </cell>
          <cell r="M1742">
            <v>0</v>
          </cell>
          <cell r="N1742">
            <v>0</v>
          </cell>
          <cell r="O1742" t="str">
            <v>Dr</v>
          </cell>
          <cell r="P1742">
            <v>14149672.73</v>
          </cell>
        </row>
        <row r="1743">
          <cell r="H1743" t="str">
            <v>Garbage Rickshaw</v>
          </cell>
          <cell r="I1743" t="str">
            <v>Dr</v>
          </cell>
          <cell r="J1743">
            <v>26648</v>
          </cell>
          <cell r="K1743">
            <v>26648</v>
          </cell>
          <cell r="L1743">
            <v>0</v>
          </cell>
          <cell r="M1743">
            <v>0</v>
          </cell>
          <cell r="N1743">
            <v>0</v>
          </cell>
          <cell r="O1743" t="str">
            <v>Dr</v>
          </cell>
          <cell r="P1743">
            <v>26648</v>
          </cell>
        </row>
        <row r="1744">
          <cell r="H1744" t="str">
            <v>Fine Arts And Crafts Club #268</v>
          </cell>
          <cell r="I1744" t="str">
            <v>Dr</v>
          </cell>
          <cell r="J1744">
            <v>38690</v>
          </cell>
          <cell r="K1744">
            <v>38690</v>
          </cell>
          <cell r="L1744">
            <v>0</v>
          </cell>
          <cell r="M1744">
            <v>0</v>
          </cell>
          <cell r="N1744">
            <v>0</v>
          </cell>
          <cell r="O1744" t="str">
            <v>Dr</v>
          </cell>
          <cell r="P1744">
            <v>38690</v>
          </cell>
        </row>
        <row r="1745">
          <cell r="H1745" t="str">
            <v>Elevator - Lifts- Thyssen</v>
          </cell>
          <cell r="I1745" t="str">
            <v>Dr</v>
          </cell>
          <cell r="J1745">
            <v>14566106</v>
          </cell>
          <cell r="K1745">
            <v>14566106</v>
          </cell>
          <cell r="L1745">
            <v>0</v>
          </cell>
          <cell r="M1745">
            <v>0</v>
          </cell>
          <cell r="N1745">
            <v>0</v>
          </cell>
          <cell r="O1745" t="str">
            <v>Dr</v>
          </cell>
          <cell r="P1745">
            <v>14566106</v>
          </cell>
        </row>
        <row r="1746">
          <cell r="H1746" t="str">
            <v>Electromagnetic Flow Meter</v>
          </cell>
          <cell r="I1746" t="str">
            <v>Dr</v>
          </cell>
          <cell r="J1746">
            <v>38500</v>
          </cell>
          <cell r="K1746">
            <v>38500</v>
          </cell>
          <cell r="L1746">
            <v>0</v>
          </cell>
          <cell r="M1746">
            <v>0</v>
          </cell>
          <cell r="N1746">
            <v>0</v>
          </cell>
          <cell r="O1746" t="str">
            <v>Dr</v>
          </cell>
          <cell r="P1746">
            <v>38500</v>
          </cell>
        </row>
        <row r="1747">
          <cell r="H1747" t="str">
            <v>Ec Lab</v>
          </cell>
          <cell r="I1747" t="str">
            <v>Dr</v>
          </cell>
          <cell r="J1747">
            <v>3766484</v>
          </cell>
          <cell r="K1747">
            <v>3766484</v>
          </cell>
          <cell r="L1747">
            <v>0</v>
          </cell>
          <cell r="M1747">
            <v>0</v>
          </cell>
          <cell r="N1747">
            <v>0</v>
          </cell>
          <cell r="O1747" t="str">
            <v>Dr</v>
          </cell>
          <cell r="P1747">
            <v>3766484</v>
          </cell>
        </row>
        <row r="1748">
          <cell r="H1748" t="str">
            <v>Civil Engineering Lab</v>
          </cell>
          <cell r="I1748" t="str">
            <v>Dr</v>
          </cell>
          <cell r="J1748">
            <v>1993021</v>
          </cell>
          <cell r="K1748">
            <v>1993021</v>
          </cell>
          <cell r="L1748">
            <v>0</v>
          </cell>
          <cell r="M1748">
            <v>0</v>
          </cell>
          <cell r="N1748">
            <v>0</v>
          </cell>
          <cell r="O1748" t="str">
            <v>Dr</v>
          </cell>
          <cell r="P1748">
            <v>1993021</v>
          </cell>
        </row>
        <row r="1749">
          <cell r="H1749" t="str">
            <v>Bruker Energy Dispersive X Ray Spectrometer</v>
          </cell>
          <cell r="I1749" t="str">
            <v>Dr</v>
          </cell>
          <cell r="J1749">
            <v>2974716</v>
          </cell>
          <cell r="K1749">
            <v>2974716</v>
          </cell>
          <cell r="L1749">
            <v>0</v>
          </cell>
          <cell r="M1749">
            <v>0</v>
          </cell>
          <cell r="N1749">
            <v>0</v>
          </cell>
          <cell r="O1749" t="str">
            <v>Dr</v>
          </cell>
          <cell r="P1749">
            <v>2974716</v>
          </cell>
        </row>
        <row r="1750">
          <cell r="H1750" t="str">
            <v>Auto Club #296</v>
          </cell>
          <cell r="I1750" t="str">
            <v>Dr</v>
          </cell>
          <cell r="J1750">
            <v>835338</v>
          </cell>
          <cell r="K1750">
            <v>835338</v>
          </cell>
          <cell r="L1750">
            <v>0</v>
          </cell>
          <cell r="M1750">
            <v>0</v>
          </cell>
          <cell r="N1750">
            <v>0</v>
          </cell>
          <cell r="O1750" t="str">
            <v>Dr</v>
          </cell>
          <cell r="P1750">
            <v>835338</v>
          </cell>
        </row>
        <row r="1751">
          <cell r="H1751" t="str">
            <v>Aluminium Ladder</v>
          </cell>
          <cell r="I1751" t="str">
            <v>Dr</v>
          </cell>
          <cell r="J1751">
            <v>170673</v>
          </cell>
          <cell r="K1751">
            <v>170673</v>
          </cell>
          <cell r="L1751">
            <v>0</v>
          </cell>
          <cell r="M1751">
            <v>0</v>
          </cell>
          <cell r="N1751">
            <v>0</v>
          </cell>
          <cell r="O1751" t="str">
            <v>Dr</v>
          </cell>
          <cell r="P1751">
            <v>170673</v>
          </cell>
        </row>
        <row r="1752">
          <cell r="H1752" t="str">
            <v>Air Cooled Water Chiller</v>
          </cell>
          <cell r="I1752" t="str">
            <v>Dr</v>
          </cell>
          <cell r="J1752">
            <v>15575608.720000001</v>
          </cell>
          <cell r="K1752">
            <v>15575608.720000001</v>
          </cell>
          <cell r="L1752">
            <v>0</v>
          </cell>
          <cell r="M1752">
            <v>0</v>
          </cell>
          <cell r="N1752">
            <v>0</v>
          </cell>
          <cell r="O1752" t="str">
            <v>Dr</v>
          </cell>
          <cell r="P1752">
            <v>15575608.720000001</v>
          </cell>
        </row>
        <row r="1753">
          <cell r="H1753" t="str">
            <v>Acp Totem Poles</v>
          </cell>
          <cell r="I1753" t="str">
            <v>Dr</v>
          </cell>
          <cell r="J1753">
            <v>134425</v>
          </cell>
          <cell r="K1753">
            <v>134425</v>
          </cell>
          <cell r="L1753">
            <v>0</v>
          </cell>
          <cell r="M1753">
            <v>0</v>
          </cell>
          <cell r="N1753">
            <v>0</v>
          </cell>
          <cell r="O1753" t="str">
            <v>Dr</v>
          </cell>
          <cell r="P1753">
            <v>134425</v>
          </cell>
        </row>
        <row r="1754">
          <cell r="H1754" t="str">
            <v>6 Kva Automatic Voltage Stablizer</v>
          </cell>
          <cell r="I1754" t="str">
            <v>Dr</v>
          </cell>
          <cell r="J1754">
            <v>30037</v>
          </cell>
          <cell r="K1754">
            <v>30037</v>
          </cell>
          <cell r="L1754">
            <v>0</v>
          </cell>
          <cell r="M1754">
            <v>0</v>
          </cell>
          <cell r="N1754">
            <v>0</v>
          </cell>
          <cell r="O1754" t="str">
            <v>Dr</v>
          </cell>
          <cell r="P1754">
            <v>30037</v>
          </cell>
        </row>
        <row r="1755">
          <cell r="H1755" t="str">
            <v>500 Kva Dg Set</v>
          </cell>
          <cell r="I1755" t="str">
            <v>Dr</v>
          </cell>
          <cell r="J1755">
            <v>5571212</v>
          </cell>
          <cell r="K1755">
            <v>5571212</v>
          </cell>
          <cell r="L1755">
            <v>0</v>
          </cell>
          <cell r="M1755">
            <v>0</v>
          </cell>
          <cell r="N1755">
            <v>0</v>
          </cell>
          <cell r="O1755" t="str">
            <v>Dr</v>
          </cell>
          <cell r="P1755">
            <v>5571212</v>
          </cell>
        </row>
        <row r="1756">
          <cell r="H1756" t="str">
            <v>4 Kva Automatic Voltage Stabliser</v>
          </cell>
          <cell r="I1756" t="str">
            <v>Dr</v>
          </cell>
          <cell r="J1756">
            <v>110000</v>
          </cell>
          <cell r="K1756">
            <v>110000</v>
          </cell>
          <cell r="L1756">
            <v>0</v>
          </cell>
          <cell r="M1756">
            <v>0</v>
          </cell>
          <cell r="N1756">
            <v>0</v>
          </cell>
          <cell r="O1756" t="str">
            <v>Dr</v>
          </cell>
          <cell r="P1756">
            <v>110000</v>
          </cell>
        </row>
        <row r="1757">
          <cell r="H1757" t="str">
            <v>10 Kva Automatic Voltage Stablizer</v>
          </cell>
          <cell r="I1757" t="str">
            <v>Dr</v>
          </cell>
          <cell r="J1757">
            <v>39150</v>
          </cell>
          <cell r="K1757">
            <v>39150</v>
          </cell>
          <cell r="L1757">
            <v>0</v>
          </cell>
          <cell r="M1757">
            <v>0</v>
          </cell>
          <cell r="N1757">
            <v>0</v>
          </cell>
          <cell r="O1757" t="str">
            <v>Dr</v>
          </cell>
          <cell r="P1757">
            <v>39150</v>
          </cell>
        </row>
        <row r="1758">
          <cell r="H1758" t="str">
            <v>Plant &amp; Machinery</v>
          </cell>
          <cell r="I1758" t="str">
            <v>Dr</v>
          </cell>
          <cell r="J1758">
            <v>204739938</v>
          </cell>
          <cell r="K1758">
            <v>204739938</v>
          </cell>
          <cell r="L1758">
            <v>0</v>
          </cell>
          <cell r="M1758">
            <v>14412</v>
          </cell>
          <cell r="N1758">
            <v>0</v>
          </cell>
          <cell r="O1758" t="str">
            <v>Dr</v>
          </cell>
          <cell r="P1758">
            <v>204754350</v>
          </cell>
        </row>
        <row r="1759">
          <cell r="H1759" t="str">
            <v>Office Equipments</v>
          </cell>
          <cell r="I1759" t="str">
            <v>Dr</v>
          </cell>
          <cell r="J1759">
            <v>45794272.729999997</v>
          </cell>
          <cell r="K1759">
            <v>45794272.729999997</v>
          </cell>
          <cell r="L1759">
            <v>0</v>
          </cell>
          <cell r="M1759">
            <v>114789</v>
          </cell>
          <cell r="N1759">
            <v>0</v>
          </cell>
          <cell r="O1759" t="str">
            <v>Dr</v>
          </cell>
          <cell r="P1759">
            <v>45909061.729999997</v>
          </cell>
        </row>
        <row r="1760">
          <cell r="H1760" t="str">
            <v>Electrical</v>
          </cell>
          <cell r="I1760" t="str">
            <v>Dr</v>
          </cell>
          <cell r="J1760">
            <v>7646828</v>
          </cell>
          <cell r="K1760">
            <v>7646828</v>
          </cell>
          <cell r="L1760">
            <v>0</v>
          </cell>
          <cell r="M1760">
            <v>0</v>
          </cell>
          <cell r="N1760">
            <v>0</v>
          </cell>
          <cell r="O1760" t="str">
            <v>Dr</v>
          </cell>
          <cell r="P1760">
            <v>7646828</v>
          </cell>
        </row>
        <row r="1761">
          <cell r="H1761" t="str">
            <v>Vehicles</v>
          </cell>
          <cell r="I1761" t="str">
            <v>Dr</v>
          </cell>
          <cell r="J1761">
            <v>8697166</v>
          </cell>
          <cell r="K1761">
            <v>8697166</v>
          </cell>
          <cell r="L1761">
            <v>0</v>
          </cell>
          <cell r="M1761">
            <v>0</v>
          </cell>
          <cell r="N1761">
            <v>0</v>
          </cell>
          <cell r="O1761" t="str">
            <v>Dr</v>
          </cell>
          <cell r="P1761">
            <v>8697166</v>
          </cell>
        </row>
        <row r="1762">
          <cell r="H1762" t="str">
            <v>Printer</v>
          </cell>
          <cell r="I1762" t="str">
            <v>Dr</v>
          </cell>
          <cell r="J1762">
            <v>0</v>
          </cell>
          <cell r="K1762">
            <v>0</v>
          </cell>
          <cell r="L1762">
            <v>0</v>
          </cell>
          <cell r="M1762">
            <v>175740</v>
          </cell>
          <cell r="N1762">
            <v>0</v>
          </cell>
          <cell r="O1762" t="str">
            <v>Dr</v>
          </cell>
          <cell r="P1762">
            <v>175740</v>
          </cell>
        </row>
        <row r="1763">
          <cell r="H1763" t="str">
            <v>Workshop Machines (engineering)</v>
          </cell>
          <cell r="I1763" t="str">
            <v>Dr</v>
          </cell>
          <cell r="J1763">
            <v>14302760</v>
          </cell>
          <cell r="K1763">
            <v>14302760</v>
          </cell>
          <cell r="L1763">
            <v>0</v>
          </cell>
          <cell r="M1763">
            <v>0</v>
          </cell>
          <cell r="N1763">
            <v>0</v>
          </cell>
          <cell r="O1763" t="str">
            <v>Dr</v>
          </cell>
          <cell r="P1763">
            <v>14302760</v>
          </cell>
        </row>
        <row r="1764">
          <cell r="H1764" t="str">
            <v>Water Purifier Ro</v>
          </cell>
          <cell r="I1764" t="str">
            <v>Dr</v>
          </cell>
          <cell r="J1764">
            <v>78790</v>
          </cell>
          <cell r="K1764">
            <v>78790</v>
          </cell>
          <cell r="L1764">
            <v>0</v>
          </cell>
          <cell r="M1764">
            <v>0</v>
          </cell>
          <cell r="N1764">
            <v>0</v>
          </cell>
          <cell r="O1764" t="str">
            <v>Dr</v>
          </cell>
          <cell r="P1764">
            <v>78790</v>
          </cell>
        </row>
        <row r="1765">
          <cell r="H1765" t="str">
            <v>Water Dispenser</v>
          </cell>
          <cell r="I1765" t="str">
            <v>Dr</v>
          </cell>
          <cell r="J1765">
            <v>70865</v>
          </cell>
          <cell r="K1765">
            <v>70865</v>
          </cell>
          <cell r="L1765">
            <v>0</v>
          </cell>
          <cell r="M1765">
            <v>0</v>
          </cell>
          <cell r="N1765">
            <v>0</v>
          </cell>
          <cell r="O1765" t="str">
            <v>Dr</v>
          </cell>
          <cell r="P1765">
            <v>70865</v>
          </cell>
        </row>
        <row r="1766">
          <cell r="H1766" t="str">
            <v>Water Cooler -sunrise Make</v>
          </cell>
          <cell r="I1766" t="str">
            <v>Dr</v>
          </cell>
          <cell r="J1766">
            <v>452000</v>
          </cell>
          <cell r="K1766">
            <v>452000</v>
          </cell>
          <cell r="L1766">
            <v>0</v>
          </cell>
          <cell r="M1766">
            <v>0</v>
          </cell>
          <cell r="N1766">
            <v>0</v>
          </cell>
          <cell r="O1766" t="str">
            <v>Dr</v>
          </cell>
          <cell r="P1766">
            <v>452000</v>
          </cell>
        </row>
        <row r="1767">
          <cell r="H1767" t="str">
            <v>Water Cooler - Aqua Gurad</v>
          </cell>
          <cell r="I1767" t="str">
            <v>Dr</v>
          </cell>
          <cell r="J1767">
            <v>707912</v>
          </cell>
          <cell r="K1767">
            <v>707912</v>
          </cell>
          <cell r="L1767">
            <v>0</v>
          </cell>
          <cell r="M1767">
            <v>0</v>
          </cell>
          <cell r="N1767">
            <v>0</v>
          </cell>
          <cell r="O1767" t="str">
            <v>Dr</v>
          </cell>
          <cell r="P1767">
            <v>707912</v>
          </cell>
        </row>
        <row r="1768">
          <cell r="H1768" t="str">
            <v>Water Cooler - Aqua Cooler</v>
          </cell>
          <cell r="I1768" t="str">
            <v>Dr</v>
          </cell>
          <cell r="J1768">
            <v>870000</v>
          </cell>
          <cell r="K1768">
            <v>870000</v>
          </cell>
          <cell r="L1768">
            <v>0</v>
          </cell>
          <cell r="M1768">
            <v>0</v>
          </cell>
          <cell r="N1768">
            <v>0</v>
          </cell>
          <cell r="O1768" t="str">
            <v>Dr</v>
          </cell>
          <cell r="P1768">
            <v>870000</v>
          </cell>
        </row>
        <row r="1769">
          <cell r="H1769" t="str">
            <v>Walkie Talkies</v>
          </cell>
          <cell r="I1769" t="str">
            <v>Dr</v>
          </cell>
          <cell r="J1769">
            <v>215250</v>
          </cell>
          <cell r="K1769">
            <v>215250</v>
          </cell>
          <cell r="L1769">
            <v>0</v>
          </cell>
          <cell r="M1769">
            <v>0</v>
          </cell>
          <cell r="N1769">
            <v>0</v>
          </cell>
          <cell r="O1769" t="str">
            <v>Dr</v>
          </cell>
          <cell r="P1769">
            <v>215250</v>
          </cell>
        </row>
        <row r="1770">
          <cell r="H1770" t="str">
            <v>Ups Online 7500 Va</v>
          </cell>
          <cell r="I1770" t="str">
            <v>Dr</v>
          </cell>
          <cell r="J1770">
            <v>120375</v>
          </cell>
          <cell r="K1770">
            <v>120375</v>
          </cell>
          <cell r="L1770">
            <v>0</v>
          </cell>
          <cell r="M1770">
            <v>0</v>
          </cell>
          <cell r="N1770">
            <v>0</v>
          </cell>
          <cell r="O1770" t="str">
            <v>Dr</v>
          </cell>
          <cell r="P1770">
            <v>120375</v>
          </cell>
        </row>
        <row r="1771">
          <cell r="H1771" t="str">
            <v>Ups Online 1000va</v>
          </cell>
          <cell r="I1771" t="str">
            <v>Dr</v>
          </cell>
          <cell r="J1771">
            <v>222187</v>
          </cell>
          <cell r="K1771">
            <v>222187</v>
          </cell>
          <cell r="L1771">
            <v>0</v>
          </cell>
          <cell r="M1771">
            <v>0</v>
          </cell>
          <cell r="N1771">
            <v>0</v>
          </cell>
          <cell r="O1771" t="str">
            <v>Dr</v>
          </cell>
          <cell r="P1771">
            <v>222187</v>
          </cell>
        </row>
        <row r="1772">
          <cell r="H1772" t="str">
            <v>Ups 6kva</v>
          </cell>
          <cell r="I1772" t="str">
            <v>Dr</v>
          </cell>
          <cell r="J1772">
            <v>370688</v>
          </cell>
          <cell r="K1772">
            <v>370688</v>
          </cell>
          <cell r="L1772">
            <v>0</v>
          </cell>
          <cell r="M1772">
            <v>0</v>
          </cell>
          <cell r="N1772">
            <v>0</v>
          </cell>
          <cell r="O1772" t="str">
            <v>Dr</v>
          </cell>
          <cell r="P1772">
            <v>370688</v>
          </cell>
        </row>
        <row r="1773">
          <cell r="H1773" t="str">
            <v>Ups 2000va</v>
          </cell>
          <cell r="I1773" t="str">
            <v>Dr</v>
          </cell>
          <cell r="J1773">
            <v>62437</v>
          </cell>
          <cell r="K1773">
            <v>62437</v>
          </cell>
          <cell r="L1773">
            <v>0</v>
          </cell>
          <cell r="M1773">
            <v>0</v>
          </cell>
          <cell r="N1773">
            <v>0</v>
          </cell>
          <cell r="O1773" t="str">
            <v>Dr</v>
          </cell>
          <cell r="P1773">
            <v>62437</v>
          </cell>
        </row>
        <row r="1774">
          <cell r="H1774" t="str">
            <v>Ups 1200va</v>
          </cell>
          <cell r="I1774" t="str">
            <v>Dr</v>
          </cell>
          <cell r="J1774">
            <v>374343</v>
          </cell>
          <cell r="K1774">
            <v>374343</v>
          </cell>
          <cell r="L1774">
            <v>0</v>
          </cell>
          <cell r="M1774">
            <v>0</v>
          </cell>
          <cell r="N1774">
            <v>0</v>
          </cell>
          <cell r="O1774" t="str">
            <v>Dr</v>
          </cell>
          <cell r="P1774">
            <v>374343</v>
          </cell>
        </row>
        <row r="1775">
          <cell r="H1775" t="str">
            <v>Ups 10 Kva</v>
          </cell>
          <cell r="I1775" t="str">
            <v>Dr</v>
          </cell>
          <cell r="J1775">
            <v>315000</v>
          </cell>
          <cell r="K1775">
            <v>315000</v>
          </cell>
          <cell r="L1775">
            <v>0</v>
          </cell>
          <cell r="M1775">
            <v>0</v>
          </cell>
          <cell r="N1775">
            <v>0</v>
          </cell>
          <cell r="O1775" t="str">
            <v>Dr</v>
          </cell>
          <cell r="P1775">
            <v>315000</v>
          </cell>
        </row>
        <row r="1776">
          <cell r="H1776" t="str">
            <v>Ups 1000va</v>
          </cell>
          <cell r="I1776" t="str">
            <v>Dr</v>
          </cell>
          <cell r="J1776">
            <v>165036</v>
          </cell>
          <cell r="K1776">
            <v>165036</v>
          </cell>
          <cell r="L1776">
            <v>0</v>
          </cell>
          <cell r="M1776">
            <v>0</v>
          </cell>
          <cell r="N1776">
            <v>0</v>
          </cell>
          <cell r="O1776" t="str">
            <v>Dr</v>
          </cell>
          <cell r="P1776">
            <v>165036</v>
          </cell>
        </row>
        <row r="1777">
          <cell r="H1777" t="str">
            <v>Thermometer</v>
          </cell>
          <cell r="I1777" t="str">
            <v>Dr</v>
          </cell>
          <cell r="J1777">
            <v>12810</v>
          </cell>
          <cell r="K1777">
            <v>12810</v>
          </cell>
          <cell r="L1777">
            <v>0</v>
          </cell>
          <cell r="M1777">
            <v>0</v>
          </cell>
          <cell r="N1777">
            <v>0</v>
          </cell>
          <cell r="O1777" t="str">
            <v>Dr</v>
          </cell>
          <cell r="P1777">
            <v>12810</v>
          </cell>
        </row>
        <row r="1778">
          <cell r="H1778" t="str">
            <v>Thermal Imaging Camera</v>
          </cell>
          <cell r="I1778" t="str">
            <v>Dr</v>
          </cell>
          <cell r="J1778">
            <v>769250</v>
          </cell>
          <cell r="K1778">
            <v>769250</v>
          </cell>
          <cell r="L1778">
            <v>0</v>
          </cell>
          <cell r="M1778">
            <v>0</v>
          </cell>
          <cell r="N1778">
            <v>0</v>
          </cell>
          <cell r="O1778" t="str">
            <v>Dr</v>
          </cell>
          <cell r="P1778">
            <v>769250</v>
          </cell>
        </row>
        <row r="1779">
          <cell r="H1779" t="str">
            <v>Sports &amp; Gym Equipment</v>
          </cell>
          <cell r="I1779" t="str">
            <v>Dr</v>
          </cell>
          <cell r="J1779">
            <v>3268654</v>
          </cell>
          <cell r="K1779">
            <v>3268654</v>
          </cell>
          <cell r="L1779">
            <v>0</v>
          </cell>
          <cell r="M1779">
            <v>0</v>
          </cell>
          <cell r="N1779">
            <v>0</v>
          </cell>
          <cell r="O1779" t="str">
            <v>Dr</v>
          </cell>
          <cell r="P1779">
            <v>3268654</v>
          </cell>
        </row>
        <row r="1780">
          <cell r="H1780" t="str">
            <v>Sony Video Camera</v>
          </cell>
          <cell r="I1780" t="str">
            <v>Dr</v>
          </cell>
          <cell r="J1780">
            <v>123550</v>
          </cell>
          <cell r="K1780">
            <v>123550</v>
          </cell>
          <cell r="L1780">
            <v>0</v>
          </cell>
          <cell r="M1780">
            <v>0</v>
          </cell>
          <cell r="N1780">
            <v>0</v>
          </cell>
          <cell r="O1780" t="str">
            <v>Dr</v>
          </cell>
          <cell r="P1780">
            <v>123550</v>
          </cell>
        </row>
        <row r="1781">
          <cell r="H1781" t="str">
            <v>Saloon Equipment</v>
          </cell>
          <cell r="I1781" t="str">
            <v>Dr</v>
          </cell>
          <cell r="J1781">
            <v>147817</v>
          </cell>
          <cell r="K1781">
            <v>147817</v>
          </cell>
          <cell r="L1781">
            <v>0</v>
          </cell>
          <cell r="M1781">
            <v>0</v>
          </cell>
          <cell r="N1781">
            <v>0</v>
          </cell>
          <cell r="O1781" t="str">
            <v>Dr</v>
          </cell>
          <cell r="P1781">
            <v>147817</v>
          </cell>
        </row>
        <row r="1782">
          <cell r="H1782" t="str">
            <v>Projector</v>
          </cell>
          <cell r="I1782" t="str">
            <v>Dr</v>
          </cell>
          <cell r="J1782">
            <v>4032706</v>
          </cell>
          <cell r="K1782">
            <v>4032706</v>
          </cell>
          <cell r="L1782">
            <v>0</v>
          </cell>
          <cell r="M1782">
            <v>0</v>
          </cell>
          <cell r="N1782">
            <v>0</v>
          </cell>
          <cell r="O1782" t="str">
            <v>Dr</v>
          </cell>
          <cell r="P1782">
            <v>4032706</v>
          </cell>
        </row>
        <row r="1783">
          <cell r="H1783" t="str">
            <v>Physics Lab</v>
          </cell>
          <cell r="I1783" t="str">
            <v>Dr</v>
          </cell>
          <cell r="J1783">
            <v>7912508</v>
          </cell>
          <cell r="K1783">
            <v>7912508</v>
          </cell>
          <cell r="L1783">
            <v>0</v>
          </cell>
          <cell r="M1783">
            <v>0</v>
          </cell>
          <cell r="N1783">
            <v>0</v>
          </cell>
          <cell r="O1783" t="str">
            <v>Dr</v>
          </cell>
          <cell r="P1783">
            <v>7912508</v>
          </cell>
        </row>
        <row r="1784">
          <cell r="H1784" t="str">
            <v>Panasonic Kx-hdv130sxb</v>
          </cell>
          <cell r="I1784" t="str">
            <v>Dr</v>
          </cell>
          <cell r="J1784">
            <v>4410</v>
          </cell>
          <cell r="K1784">
            <v>4410</v>
          </cell>
          <cell r="L1784">
            <v>0</v>
          </cell>
          <cell r="M1784">
            <v>0</v>
          </cell>
          <cell r="N1784">
            <v>0</v>
          </cell>
          <cell r="O1784" t="str">
            <v>Dr</v>
          </cell>
          <cell r="P1784">
            <v>4410</v>
          </cell>
        </row>
        <row r="1785">
          <cell r="H1785" t="str">
            <v>Panasonic Epabx -kx</v>
          </cell>
          <cell r="I1785" t="str">
            <v>Dr</v>
          </cell>
          <cell r="J1785">
            <v>537905</v>
          </cell>
          <cell r="K1785">
            <v>537905</v>
          </cell>
          <cell r="L1785">
            <v>0</v>
          </cell>
          <cell r="M1785">
            <v>0</v>
          </cell>
          <cell r="N1785">
            <v>0</v>
          </cell>
          <cell r="O1785" t="str">
            <v>Dr</v>
          </cell>
          <cell r="P1785">
            <v>537905</v>
          </cell>
        </row>
        <row r="1786">
          <cell r="H1786" t="str">
            <v>Panasonic Digital Phone</v>
          </cell>
          <cell r="I1786" t="str">
            <v>Dr</v>
          </cell>
          <cell r="J1786">
            <v>255404</v>
          </cell>
          <cell r="K1786">
            <v>255404</v>
          </cell>
          <cell r="L1786">
            <v>0</v>
          </cell>
          <cell r="M1786">
            <v>0</v>
          </cell>
          <cell r="N1786">
            <v>0</v>
          </cell>
          <cell r="O1786" t="str">
            <v>Dr</v>
          </cell>
          <cell r="P1786">
            <v>255404</v>
          </cell>
        </row>
        <row r="1787">
          <cell r="H1787" t="str">
            <v>Panasonic Ac</v>
          </cell>
          <cell r="I1787" t="str">
            <v>Dr</v>
          </cell>
          <cell r="J1787">
            <v>6950277</v>
          </cell>
          <cell r="K1787">
            <v>6950277</v>
          </cell>
          <cell r="L1787">
            <v>0</v>
          </cell>
          <cell r="M1787">
            <v>0</v>
          </cell>
          <cell r="N1787">
            <v>0</v>
          </cell>
          <cell r="O1787" t="str">
            <v>Dr</v>
          </cell>
          <cell r="P1787">
            <v>6950277</v>
          </cell>
        </row>
        <row r="1788">
          <cell r="H1788" t="str">
            <v>Microwave</v>
          </cell>
          <cell r="I1788" t="str">
            <v>Dr</v>
          </cell>
          <cell r="J1788">
            <v>170050</v>
          </cell>
          <cell r="K1788">
            <v>170050</v>
          </cell>
          <cell r="L1788">
            <v>0</v>
          </cell>
          <cell r="M1788">
            <v>0</v>
          </cell>
          <cell r="N1788">
            <v>0</v>
          </cell>
          <cell r="O1788" t="str">
            <v>Dr</v>
          </cell>
          <cell r="P1788">
            <v>170050</v>
          </cell>
        </row>
        <row r="1789">
          <cell r="H1789" t="str">
            <v>Microphone Stands</v>
          </cell>
          <cell r="I1789" t="str">
            <v>Dr</v>
          </cell>
          <cell r="J1789">
            <v>8438</v>
          </cell>
          <cell r="K1789">
            <v>8438</v>
          </cell>
          <cell r="L1789">
            <v>0</v>
          </cell>
          <cell r="M1789">
            <v>0</v>
          </cell>
          <cell r="N1789">
            <v>0</v>
          </cell>
          <cell r="O1789" t="str">
            <v>Dr</v>
          </cell>
          <cell r="P1789">
            <v>8438</v>
          </cell>
        </row>
        <row r="1790">
          <cell r="H1790" t="str">
            <v>Micromax Mobile(5) X072</v>
          </cell>
          <cell r="I1790" t="str">
            <v>Dr</v>
          </cell>
          <cell r="J1790">
            <v>4750</v>
          </cell>
          <cell r="K1790">
            <v>4750</v>
          </cell>
          <cell r="L1790">
            <v>0</v>
          </cell>
          <cell r="M1790">
            <v>0</v>
          </cell>
          <cell r="N1790">
            <v>0</v>
          </cell>
          <cell r="O1790" t="str">
            <v>Dr</v>
          </cell>
          <cell r="P1790">
            <v>4750</v>
          </cell>
        </row>
        <row r="1791">
          <cell r="H1791" t="str">
            <v>Mechanical Workshop Lab</v>
          </cell>
          <cell r="I1791" t="str">
            <v>Dr</v>
          </cell>
          <cell r="J1791">
            <v>5041440</v>
          </cell>
          <cell r="K1791">
            <v>5041440</v>
          </cell>
          <cell r="L1791">
            <v>0</v>
          </cell>
          <cell r="M1791">
            <v>0</v>
          </cell>
          <cell r="N1791">
            <v>0</v>
          </cell>
          <cell r="O1791" t="str">
            <v>Dr</v>
          </cell>
          <cell r="P1791">
            <v>5041440</v>
          </cell>
        </row>
        <row r="1792">
          <cell r="H1792" t="str">
            <v>Lcd Tv</v>
          </cell>
          <cell r="I1792" t="str">
            <v>Dr</v>
          </cell>
          <cell r="J1792">
            <v>334288</v>
          </cell>
          <cell r="K1792">
            <v>334288</v>
          </cell>
          <cell r="L1792">
            <v>0</v>
          </cell>
          <cell r="M1792">
            <v>0</v>
          </cell>
          <cell r="N1792">
            <v>0</v>
          </cell>
          <cell r="O1792" t="str">
            <v>Dr</v>
          </cell>
          <cell r="P1792">
            <v>334288</v>
          </cell>
        </row>
        <row r="1793">
          <cell r="H1793" t="str">
            <v>Kitchen Equipment</v>
          </cell>
          <cell r="I1793" t="str">
            <v>Dr</v>
          </cell>
          <cell r="J1793">
            <v>6895491</v>
          </cell>
          <cell r="K1793">
            <v>6895491</v>
          </cell>
          <cell r="L1793">
            <v>0</v>
          </cell>
          <cell r="M1793">
            <v>23418</v>
          </cell>
          <cell r="N1793">
            <v>0</v>
          </cell>
          <cell r="O1793" t="str">
            <v>Dr</v>
          </cell>
          <cell r="P1793">
            <v>6918909</v>
          </cell>
        </row>
        <row r="1794">
          <cell r="H1794" t="str">
            <v>Inverter 800va</v>
          </cell>
          <cell r="I1794" t="str">
            <v>Dr</v>
          </cell>
          <cell r="J1794">
            <v>21937</v>
          </cell>
          <cell r="K1794">
            <v>21937</v>
          </cell>
          <cell r="L1794">
            <v>0</v>
          </cell>
          <cell r="M1794">
            <v>0</v>
          </cell>
          <cell r="N1794">
            <v>0</v>
          </cell>
          <cell r="O1794" t="str">
            <v>Dr</v>
          </cell>
          <cell r="P1794">
            <v>21937</v>
          </cell>
        </row>
        <row r="1795">
          <cell r="H1795" t="str">
            <v>Inverter 2500va</v>
          </cell>
          <cell r="I1795" t="str">
            <v>Dr</v>
          </cell>
          <cell r="J1795">
            <v>101250</v>
          </cell>
          <cell r="K1795">
            <v>101250</v>
          </cell>
          <cell r="L1795">
            <v>0</v>
          </cell>
          <cell r="M1795">
            <v>0</v>
          </cell>
          <cell r="N1795">
            <v>0</v>
          </cell>
          <cell r="O1795" t="str">
            <v>Dr</v>
          </cell>
          <cell r="P1795">
            <v>101250</v>
          </cell>
        </row>
        <row r="1796">
          <cell r="H1796" t="str">
            <v>Gyser - Usha</v>
          </cell>
          <cell r="I1796" t="str">
            <v>Dr</v>
          </cell>
          <cell r="J1796">
            <v>17599</v>
          </cell>
          <cell r="K1796">
            <v>17599</v>
          </cell>
          <cell r="L1796">
            <v>0</v>
          </cell>
          <cell r="M1796">
            <v>0</v>
          </cell>
          <cell r="N1796">
            <v>0</v>
          </cell>
          <cell r="O1796" t="str">
            <v>Dr</v>
          </cell>
          <cell r="P1796">
            <v>17599</v>
          </cell>
        </row>
        <row r="1797">
          <cell r="H1797" t="str">
            <v>Fluid Mechanics Lab Equipments</v>
          </cell>
          <cell r="I1797" t="str">
            <v>Dr</v>
          </cell>
          <cell r="J1797">
            <v>1040512</v>
          </cell>
          <cell r="K1797">
            <v>1040512</v>
          </cell>
          <cell r="L1797">
            <v>0</v>
          </cell>
          <cell r="M1797">
            <v>0</v>
          </cell>
          <cell r="N1797">
            <v>0</v>
          </cell>
          <cell r="O1797" t="str">
            <v>Dr</v>
          </cell>
          <cell r="P1797">
            <v>1040512</v>
          </cell>
        </row>
        <row r="1798">
          <cell r="H1798" t="str">
            <v>Fire Extinguisher</v>
          </cell>
          <cell r="I1798" t="str">
            <v>Dr</v>
          </cell>
          <cell r="J1798">
            <v>192335</v>
          </cell>
          <cell r="K1798">
            <v>192335</v>
          </cell>
          <cell r="L1798">
            <v>0</v>
          </cell>
          <cell r="M1798">
            <v>0</v>
          </cell>
          <cell r="N1798">
            <v>0</v>
          </cell>
          <cell r="O1798" t="str">
            <v>Dr</v>
          </cell>
          <cell r="P1798">
            <v>192335</v>
          </cell>
        </row>
        <row r="1799">
          <cell r="H1799" t="str">
            <v>Epbax</v>
          </cell>
          <cell r="I1799" t="str">
            <v>Dr</v>
          </cell>
          <cell r="J1799">
            <v>315000</v>
          </cell>
          <cell r="K1799">
            <v>315000</v>
          </cell>
          <cell r="L1799">
            <v>0</v>
          </cell>
          <cell r="M1799">
            <v>0</v>
          </cell>
          <cell r="N1799">
            <v>0</v>
          </cell>
          <cell r="O1799" t="str">
            <v>Dr</v>
          </cell>
          <cell r="P1799">
            <v>315000</v>
          </cell>
        </row>
        <row r="1800">
          <cell r="H1800" t="str">
            <v>Dustbin</v>
          </cell>
          <cell r="I1800" t="str">
            <v>Dr</v>
          </cell>
          <cell r="J1800">
            <v>255058</v>
          </cell>
          <cell r="K1800">
            <v>255058</v>
          </cell>
          <cell r="L1800">
            <v>0</v>
          </cell>
          <cell r="M1800">
            <v>0</v>
          </cell>
          <cell r="N1800">
            <v>0</v>
          </cell>
          <cell r="O1800" t="str">
            <v>Dr</v>
          </cell>
          <cell r="P1800">
            <v>255058</v>
          </cell>
        </row>
        <row r="1801">
          <cell r="H1801" t="str">
            <v>Digital Cam</v>
          </cell>
          <cell r="I1801" t="str">
            <v>Dr</v>
          </cell>
          <cell r="J1801">
            <v>38790</v>
          </cell>
          <cell r="K1801">
            <v>38790</v>
          </cell>
          <cell r="L1801">
            <v>0</v>
          </cell>
          <cell r="M1801">
            <v>0</v>
          </cell>
          <cell r="N1801">
            <v>0</v>
          </cell>
          <cell r="O1801" t="str">
            <v>Dr</v>
          </cell>
          <cell r="P1801">
            <v>38790</v>
          </cell>
        </row>
        <row r="1802">
          <cell r="H1802" t="str">
            <v>Desert Cooler-bajaj</v>
          </cell>
          <cell r="I1802" t="str">
            <v>Dr</v>
          </cell>
          <cell r="J1802">
            <v>15525</v>
          </cell>
          <cell r="K1802">
            <v>15525</v>
          </cell>
          <cell r="L1802">
            <v>0</v>
          </cell>
          <cell r="M1802">
            <v>0</v>
          </cell>
          <cell r="N1802">
            <v>0</v>
          </cell>
          <cell r="O1802" t="str">
            <v>Dr</v>
          </cell>
          <cell r="P1802">
            <v>15525</v>
          </cell>
        </row>
        <row r="1803">
          <cell r="H1803" t="str">
            <v>Chemistry Lab</v>
          </cell>
          <cell r="I1803" t="str">
            <v>Dr</v>
          </cell>
          <cell r="J1803">
            <v>2424583</v>
          </cell>
          <cell r="K1803">
            <v>2424583</v>
          </cell>
          <cell r="L1803">
            <v>0</v>
          </cell>
          <cell r="M1803">
            <v>0</v>
          </cell>
          <cell r="N1803">
            <v>0</v>
          </cell>
          <cell r="O1803" t="str">
            <v>Dr</v>
          </cell>
          <cell r="P1803">
            <v>2424583</v>
          </cell>
        </row>
        <row r="1804">
          <cell r="H1804" t="str">
            <v>Camera</v>
          </cell>
          <cell r="I1804" t="str">
            <v>Dr</v>
          </cell>
          <cell r="J1804">
            <v>61638</v>
          </cell>
          <cell r="K1804">
            <v>61638</v>
          </cell>
          <cell r="L1804">
            <v>0</v>
          </cell>
          <cell r="M1804">
            <v>387842</v>
          </cell>
          <cell r="N1804">
            <v>0</v>
          </cell>
          <cell r="O1804" t="str">
            <v>Dr</v>
          </cell>
          <cell r="P1804">
            <v>449480</v>
          </cell>
        </row>
        <row r="1805">
          <cell r="H1805" t="str">
            <v>Battery Charger-exide</v>
          </cell>
          <cell r="I1805" t="str">
            <v>Dr</v>
          </cell>
          <cell r="J1805">
            <v>48375</v>
          </cell>
          <cell r="K1805">
            <v>48375</v>
          </cell>
          <cell r="L1805">
            <v>0</v>
          </cell>
          <cell r="M1805">
            <v>0</v>
          </cell>
          <cell r="N1805">
            <v>0</v>
          </cell>
          <cell r="O1805" t="str">
            <v>Dr</v>
          </cell>
          <cell r="P1805">
            <v>48375</v>
          </cell>
        </row>
        <row r="1806">
          <cell r="H1806" t="str">
            <v>Aquaguard Water Purifier</v>
          </cell>
          <cell r="I1806" t="str">
            <v>Dr</v>
          </cell>
          <cell r="J1806">
            <v>95686</v>
          </cell>
          <cell r="K1806">
            <v>95686</v>
          </cell>
          <cell r="L1806">
            <v>0</v>
          </cell>
          <cell r="M1806">
            <v>0</v>
          </cell>
          <cell r="N1806">
            <v>0</v>
          </cell>
          <cell r="O1806" t="str">
            <v>Dr</v>
          </cell>
          <cell r="P1806">
            <v>95686</v>
          </cell>
        </row>
        <row r="1807">
          <cell r="H1807" t="str">
            <v>Cctv Camera</v>
          </cell>
          <cell r="I1807" t="str">
            <v>Dr</v>
          </cell>
          <cell r="J1807">
            <v>4818970</v>
          </cell>
          <cell r="K1807">
            <v>4818970</v>
          </cell>
          <cell r="L1807">
            <v>0</v>
          </cell>
          <cell r="M1807">
            <v>73514</v>
          </cell>
          <cell r="N1807">
            <v>0</v>
          </cell>
          <cell r="O1807" t="str">
            <v>Dr</v>
          </cell>
          <cell r="P1807">
            <v>4892484</v>
          </cell>
        </row>
        <row r="1808">
          <cell r="H1808" t="str">
            <v>Plant &amp; Machinery #214 T4</v>
          </cell>
          <cell r="I1808" t="str">
            <v>Dr</v>
          </cell>
          <cell r="J1808">
            <v>2961948</v>
          </cell>
          <cell r="K1808">
            <v>2961948</v>
          </cell>
          <cell r="L1808">
            <v>0</v>
          </cell>
          <cell r="M1808">
            <v>0</v>
          </cell>
          <cell r="N1808">
            <v>0</v>
          </cell>
          <cell r="O1808" t="str">
            <v>Dr</v>
          </cell>
          <cell r="P1808">
            <v>2961948</v>
          </cell>
        </row>
        <row r="1809">
          <cell r="H1809" t="str">
            <v>Office Equipments #215 T4</v>
          </cell>
          <cell r="I1809" t="str">
            <v>Dr</v>
          </cell>
          <cell r="J1809">
            <v>13348665</v>
          </cell>
          <cell r="K1809">
            <v>13348665</v>
          </cell>
          <cell r="L1809">
            <v>0</v>
          </cell>
          <cell r="M1809">
            <v>0</v>
          </cell>
          <cell r="N1809">
            <v>0</v>
          </cell>
          <cell r="O1809" t="str">
            <v>Dr</v>
          </cell>
          <cell r="P1809">
            <v>13348665</v>
          </cell>
        </row>
        <row r="1810">
          <cell r="H1810" t="str">
            <v>Furniture Fixtures #212 T4</v>
          </cell>
          <cell r="I1810" t="str">
            <v>Dr</v>
          </cell>
          <cell r="J1810">
            <v>9929114</v>
          </cell>
          <cell r="K1810">
            <v>9929114</v>
          </cell>
          <cell r="L1810">
            <v>0</v>
          </cell>
          <cell r="M1810">
            <v>0</v>
          </cell>
          <cell r="N1810">
            <v>0</v>
          </cell>
          <cell r="O1810" t="str">
            <v>Dr</v>
          </cell>
          <cell r="P1810">
            <v>9929114</v>
          </cell>
        </row>
        <row r="1811">
          <cell r="H1811" t="str">
            <v>Electrical #216 T4</v>
          </cell>
          <cell r="I1811" t="str">
            <v>Dr</v>
          </cell>
          <cell r="J1811">
            <v>1519763</v>
          </cell>
          <cell r="K1811">
            <v>1519763</v>
          </cell>
          <cell r="L1811">
            <v>0</v>
          </cell>
          <cell r="M1811">
            <v>0</v>
          </cell>
          <cell r="N1811">
            <v>0</v>
          </cell>
          <cell r="O1811" t="str">
            <v>Dr</v>
          </cell>
          <cell r="P1811">
            <v>1519763</v>
          </cell>
        </row>
        <row r="1812">
          <cell r="H1812" t="str">
            <v>Plant &amp; Machinery #214</v>
          </cell>
          <cell r="I1812" t="str">
            <v>Dr</v>
          </cell>
          <cell r="J1812">
            <v>77305</v>
          </cell>
          <cell r="K1812">
            <v>77305</v>
          </cell>
          <cell r="L1812">
            <v>0</v>
          </cell>
          <cell r="M1812">
            <v>0</v>
          </cell>
          <cell r="N1812">
            <v>0</v>
          </cell>
          <cell r="O1812" t="str">
            <v>Dr</v>
          </cell>
          <cell r="P1812">
            <v>77305</v>
          </cell>
        </row>
        <row r="1813">
          <cell r="H1813" t="str">
            <v>Office Equipment #215</v>
          </cell>
          <cell r="I1813" t="str">
            <v>Dr</v>
          </cell>
          <cell r="J1813">
            <v>1998460</v>
          </cell>
          <cell r="K1813">
            <v>1998460</v>
          </cell>
          <cell r="L1813">
            <v>0</v>
          </cell>
          <cell r="M1813">
            <v>381596</v>
          </cell>
          <cell r="N1813">
            <v>411246</v>
          </cell>
          <cell r="O1813" t="str">
            <v>Dr</v>
          </cell>
          <cell r="P1813">
            <v>1968810</v>
          </cell>
        </row>
        <row r="1814">
          <cell r="H1814" t="str">
            <v>It &amp; Computer Software #213</v>
          </cell>
          <cell r="I1814" t="str">
            <v>Dr</v>
          </cell>
          <cell r="J1814">
            <v>15133643</v>
          </cell>
          <cell r="K1814">
            <v>15133643</v>
          </cell>
          <cell r="L1814">
            <v>0</v>
          </cell>
          <cell r="M1814">
            <v>0</v>
          </cell>
          <cell r="N1814">
            <v>0</v>
          </cell>
          <cell r="O1814" t="str">
            <v>Dr</v>
          </cell>
          <cell r="P1814">
            <v>15133643</v>
          </cell>
        </row>
        <row r="1815">
          <cell r="H1815" t="str">
            <v>Furniture &amp; Fixture #212</v>
          </cell>
          <cell r="I1815" t="str">
            <v>Dr</v>
          </cell>
          <cell r="J1815">
            <v>7379731</v>
          </cell>
          <cell r="K1815">
            <v>7379731</v>
          </cell>
          <cell r="L1815">
            <v>0</v>
          </cell>
          <cell r="M1815">
            <v>0</v>
          </cell>
          <cell r="N1815">
            <v>0</v>
          </cell>
          <cell r="O1815" t="str">
            <v>Dr</v>
          </cell>
          <cell r="P1815">
            <v>7379731</v>
          </cell>
        </row>
        <row r="1816">
          <cell r="H1816" t="str">
            <v>Electrical #216</v>
          </cell>
          <cell r="I1816" t="str">
            <v>Dr</v>
          </cell>
          <cell r="J1816">
            <v>2042850</v>
          </cell>
          <cell r="K1816">
            <v>2042850</v>
          </cell>
          <cell r="L1816">
            <v>0</v>
          </cell>
          <cell r="M1816">
            <v>0</v>
          </cell>
          <cell r="N1816">
            <v>0</v>
          </cell>
          <cell r="O1816" t="str">
            <v>Dr</v>
          </cell>
          <cell r="P1816">
            <v>2042850</v>
          </cell>
        </row>
        <row r="1817">
          <cell r="H1817" t="str">
            <v>Building #211</v>
          </cell>
          <cell r="I1817" t="str">
            <v>Dr</v>
          </cell>
          <cell r="J1817">
            <v>393231025</v>
          </cell>
          <cell r="K1817">
            <v>393231025</v>
          </cell>
          <cell r="L1817">
            <v>0</v>
          </cell>
          <cell r="M1817">
            <v>0</v>
          </cell>
          <cell r="N1817">
            <v>0</v>
          </cell>
          <cell r="O1817" t="str">
            <v>Dr</v>
          </cell>
          <cell r="P1817">
            <v>393231025</v>
          </cell>
        </row>
        <row r="1818">
          <cell r="H1818" t="str">
            <v>Icici Prudential Saving Fund - Direct Growth</v>
          </cell>
          <cell r="I1818" t="str">
            <v>Dr</v>
          </cell>
          <cell r="J1818">
            <v>30089588.100000001</v>
          </cell>
          <cell r="K1818">
            <v>30089588.100000001</v>
          </cell>
          <cell r="L1818">
            <v>0</v>
          </cell>
          <cell r="M1818">
            <v>0</v>
          </cell>
          <cell r="N1818">
            <v>0</v>
          </cell>
          <cell r="O1818" t="str">
            <v>Dr</v>
          </cell>
          <cell r="P1818">
            <v>30089588.100000001</v>
          </cell>
        </row>
        <row r="1819">
          <cell r="H1819" t="str">
            <v>Fdr A/c Hdfc Bank - Ef</v>
          </cell>
          <cell r="I1819" t="str">
            <v>Dr</v>
          </cell>
          <cell r="J1819">
            <v>115000000</v>
          </cell>
          <cell r="K1819">
            <v>115000000</v>
          </cell>
          <cell r="L1819">
            <v>0</v>
          </cell>
          <cell r="M1819">
            <v>0</v>
          </cell>
          <cell r="N1819">
            <v>57000000</v>
          </cell>
          <cell r="O1819" t="str">
            <v>Dr</v>
          </cell>
          <cell r="P1819">
            <v>58000000</v>
          </cell>
        </row>
        <row r="1820">
          <cell r="H1820" t="str">
            <v>Fdr Yes Bank</v>
          </cell>
          <cell r="I1820" t="str">
            <v/>
          </cell>
          <cell r="J1820">
            <v>0</v>
          </cell>
          <cell r="K1820">
            <v>0</v>
          </cell>
          <cell r="L1820">
            <v>0</v>
          </cell>
          <cell r="M1820">
            <v>50000000</v>
          </cell>
          <cell r="N1820">
            <v>0</v>
          </cell>
          <cell r="O1820" t="str">
            <v>Dr</v>
          </cell>
          <cell r="P1820">
            <v>50000000</v>
          </cell>
        </row>
        <row r="1821">
          <cell r="H1821" t="str">
            <v>Fdr State Bank Of Patiala</v>
          </cell>
          <cell r="I1821" t="str">
            <v>Dr</v>
          </cell>
          <cell r="J1821">
            <v>384260</v>
          </cell>
          <cell r="K1821">
            <v>384260</v>
          </cell>
          <cell r="L1821">
            <v>0</v>
          </cell>
          <cell r="M1821">
            <v>28448</v>
          </cell>
          <cell r="N1821">
            <v>0</v>
          </cell>
          <cell r="O1821" t="str">
            <v>Dr</v>
          </cell>
          <cell r="P1821">
            <v>412708</v>
          </cell>
        </row>
        <row r="1822">
          <cell r="H1822" t="str">
            <v>Fdr A/c - Ef</v>
          </cell>
          <cell r="I1822" t="str">
            <v>Dr</v>
          </cell>
          <cell r="J1822">
            <v>163382700</v>
          </cell>
          <cell r="K1822">
            <v>163382700</v>
          </cell>
          <cell r="L1822">
            <v>0</v>
          </cell>
          <cell r="M1822">
            <v>57494716.25</v>
          </cell>
          <cell r="N1822">
            <v>0</v>
          </cell>
          <cell r="O1822" t="str">
            <v>Dr</v>
          </cell>
          <cell r="P1822">
            <v>220877416.25</v>
          </cell>
        </row>
        <row r="1823">
          <cell r="H1823" t="str">
            <v>Previous Semester Dues</v>
          </cell>
          <cell r="I1823" t="str">
            <v/>
          </cell>
          <cell r="J1823">
            <v>0</v>
          </cell>
          <cell r="K1823">
            <v>0</v>
          </cell>
          <cell r="L1823">
            <v>0</v>
          </cell>
          <cell r="M1823">
            <v>16396</v>
          </cell>
          <cell r="N1823">
            <v>16396</v>
          </cell>
          <cell r="P1823">
            <v>0</v>
          </cell>
        </row>
        <row r="1824">
          <cell r="H1824" t="str">
            <v>Revaluation/rechecking Charges</v>
          </cell>
          <cell r="I1824" t="str">
            <v/>
          </cell>
          <cell r="J1824">
            <v>0</v>
          </cell>
          <cell r="K1824">
            <v>0</v>
          </cell>
          <cell r="L1824">
            <v>0</v>
          </cell>
          <cell r="M1824">
            <v>500</v>
          </cell>
          <cell r="N1824">
            <v>2000</v>
          </cell>
          <cell r="O1824" t="str">
            <v>Cr</v>
          </cell>
          <cell r="P1824">
            <v>-1500</v>
          </cell>
        </row>
        <row r="1825">
          <cell r="H1825" t="str">
            <v>Repeat Course Fees</v>
          </cell>
          <cell r="I1825" t="str">
            <v/>
          </cell>
          <cell r="J1825">
            <v>0</v>
          </cell>
          <cell r="K1825">
            <v>0</v>
          </cell>
          <cell r="L1825">
            <v>0</v>
          </cell>
          <cell r="M1825">
            <v>54000</v>
          </cell>
          <cell r="N1825">
            <v>1390000</v>
          </cell>
          <cell r="O1825" t="str">
            <v>Cr</v>
          </cell>
          <cell r="P1825">
            <v>-1336000</v>
          </cell>
        </row>
        <row r="1826">
          <cell r="H1826" t="str">
            <v>Recourse Fees</v>
          </cell>
          <cell r="I1826" t="str">
            <v/>
          </cell>
          <cell r="J1826">
            <v>0</v>
          </cell>
          <cell r="K1826">
            <v>0</v>
          </cell>
          <cell r="L1826">
            <v>0</v>
          </cell>
          <cell r="M1826">
            <v>4000</v>
          </cell>
          <cell r="N1826">
            <v>250000</v>
          </cell>
          <cell r="O1826" t="str">
            <v>Cr</v>
          </cell>
          <cell r="P1826">
            <v>-246000</v>
          </cell>
        </row>
        <row r="1827">
          <cell r="H1827" t="str">
            <v>Global Leadership Programmes Fees</v>
          </cell>
          <cell r="I1827" t="str">
            <v/>
          </cell>
          <cell r="J1827">
            <v>0</v>
          </cell>
          <cell r="K1827">
            <v>0</v>
          </cell>
          <cell r="L1827">
            <v>0</v>
          </cell>
          <cell r="M1827">
            <v>3631250</v>
          </cell>
          <cell r="N1827">
            <v>3631250</v>
          </cell>
          <cell r="O1827" t="str">
            <v>Dr</v>
          </cell>
          <cell r="P1827">
            <v>0</v>
          </cell>
        </row>
        <row r="1828">
          <cell r="H1828" t="str">
            <v>International Immersion Fee</v>
          </cell>
          <cell r="I1828" t="str">
            <v/>
          </cell>
          <cell r="J1828">
            <v>0</v>
          </cell>
          <cell r="K1828">
            <v>0</v>
          </cell>
          <cell r="L1828">
            <v>0</v>
          </cell>
          <cell r="M1828">
            <v>2549625</v>
          </cell>
          <cell r="N1828">
            <v>2549625</v>
          </cell>
          <cell r="P1828">
            <v>0</v>
          </cell>
        </row>
        <row r="1829">
          <cell r="H1829" t="str">
            <v>Tuition Fees</v>
          </cell>
          <cell r="I1829" t="str">
            <v/>
          </cell>
          <cell r="J1829">
            <v>0</v>
          </cell>
          <cell r="K1829">
            <v>0</v>
          </cell>
          <cell r="L1829">
            <v>0</v>
          </cell>
          <cell r="M1829">
            <v>70054500</v>
          </cell>
          <cell r="N1829">
            <v>445774250</v>
          </cell>
          <cell r="O1829" t="str">
            <v>Cr</v>
          </cell>
          <cell r="P1829">
            <v>-375719750</v>
          </cell>
        </row>
        <row r="1830">
          <cell r="H1830" t="str">
            <v>Admission Fee</v>
          </cell>
          <cell r="I1830" t="str">
            <v/>
          </cell>
          <cell r="J1830">
            <v>0</v>
          </cell>
          <cell r="K1830">
            <v>0</v>
          </cell>
          <cell r="L1830">
            <v>0</v>
          </cell>
          <cell r="M1830">
            <v>5990000</v>
          </cell>
          <cell r="N1830">
            <v>17695000</v>
          </cell>
          <cell r="O1830" t="str">
            <v>Cr</v>
          </cell>
          <cell r="P1830">
            <v>-11705000</v>
          </cell>
        </row>
        <row r="1831">
          <cell r="H1831" t="str">
            <v>Application Bba &amp; Mba Intregrated</v>
          </cell>
          <cell r="I1831" t="str">
            <v/>
          </cell>
          <cell r="J1831">
            <v>0</v>
          </cell>
          <cell r="K1831">
            <v>0</v>
          </cell>
          <cell r="L1831">
            <v>0</v>
          </cell>
          <cell r="M1831">
            <v>1500</v>
          </cell>
          <cell r="N1831">
            <v>166500</v>
          </cell>
          <cell r="O1831" t="str">
            <v>Cr</v>
          </cell>
          <cell r="P1831">
            <v>-165000</v>
          </cell>
        </row>
        <row r="1832">
          <cell r="H1832" t="str">
            <v>Application Ba Hons Econ</v>
          </cell>
          <cell r="I1832" t="str">
            <v/>
          </cell>
          <cell r="J1832">
            <v>0</v>
          </cell>
          <cell r="K1832">
            <v>0</v>
          </cell>
          <cell r="L1832">
            <v>0</v>
          </cell>
          <cell r="M1832">
            <v>1500</v>
          </cell>
          <cell r="N1832">
            <v>121500</v>
          </cell>
          <cell r="O1832" t="str">
            <v>Cr</v>
          </cell>
          <cell r="P1832">
            <v>-120000</v>
          </cell>
        </row>
        <row r="1833">
          <cell r="H1833" t="str">
            <v>Application Fees Phd</v>
          </cell>
          <cell r="I1833" t="str">
            <v/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135000</v>
          </cell>
          <cell r="O1833" t="str">
            <v>Cr</v>
          </cell>
          <cell r="P1833">
            <v>-135000</v>
          </cell>
        </row>
        <row r="1834">
          <cell r="H1834" t="str">
            <v>Application Mba</v>
          </cell>
          <cell r="I1834" t="str">
            <v/>
          </cell>
          <cell r="J1834">
            <v>0</v>
          </cell>
          <cell r="K1834">
            <v>0</v>
          </cell>
          <cell r="L1834">
            <v>0</v>
          </cell>
          <cell r="M1834">
            <v>1500</v>
          </cell>
          <cell r="N1834">
            <v>2221485</v>
          </cell>
          <cell r="O1834" t="str">
            <v>Cr</v>
          </cell>
          <cell r="P1834">
            <v>-2219985</v>
          </cell>
        </row>
        <row r="1835">
          <cell r="H1835" t="str">
            <v>Application Fees Llb</v>
          </cell>
          <cell r="I1835" t="str">
            <v/>
          </cell>
          <cell r="J1835">
            <v>0</v>
          </cell>
          <cell r="K1835">
            <v>0</v>
          </cell>
          <cell r="L1835">
            <v>0</v>
          </cell>
          <cell r="M1835">
            <v>1500</v>
          </cell>
          <cell r="N1835">
            <v>274000</v>
          </cell>
          <cell r="O1835" t="str">
            <v>Cr</v>
          </cell>
          <cell r="P1835">
            <v>-272500</v>
          </cell>
        </row>
        <row r="1836">
          <cell r="H1836" t="str">
            <v>Application B.tech</v>
          </cell>
          <cell r="I1836" t="str">
            <v/>
          </cell>
          <cell r="J1836">
            <v>0</v>
          </cell>
          <cell r="K1836">
            <v>0</v>
          </cell>
          <cell r="L1836">
            <v>0</v>
          </cell>
          <cell r="M1836">
            <v>4500</v>
          </cell>
          <cell r="N1836">
            <v>1860500</v>
          </cell>
          <cell r="O1836" t="str">
            <v>Cr</v>
          </cell>
          <cell r="P1836">
            <v>-1856000</v>
          </cell>
        </row>
        <row r="1837">
          <cell r="H1837" t="str">
            <v>Application B.com (hons)</v>
          </cell>
          <cell r="I1837" t="str">
            <v/>
          </cell>
          <cell r="J1837">
            <v>0</v>
          </cell>
          <cell r="K1837">
            <v>0</v>
          </cell>
          <cell r="L1837">
            <v>0</v>
          </cell>
          <cell r="M1837">
            <v>1500</v>
          </cell>
          <cell r="N1837">
            <v>114000</v>
          </cell>
          <cell r="O1837" t="str">
            <v>Cr</v>
          </cell>
          <cell r="P1837">
            <v>-112500</v>
          </cell>
        </row>
        <row r="1838">
          <cell r="H1838" t="str">
            <v>Application Bba</v>
          </cell>
          <cell r="I1838" t="str">
            <v/>
          </cell>
          <cell r="J1838">
            <v>0</v>
          </cell>
          <cell r="K1838">
            <v>0</v>
          </cell>
          <cell r="L1838">
            <v>0</v>
          </cell>
          <cell r="M1838">
            <v>1000</v>
          </cell>
          <cell r="N1838">
            <v>582000</v>
          </cell>
          <cell r="O1838" t="str">
            <v>Cr</v>
          </cell>
          <cell r="P1838">
            <v>-581000</v>
          </cell>
        </row>
        <row r="1839">
          <cell r="H1839" t="str">
            <v>Hostel Fees Ac</v>
          </cell>
          <cell r="I1839" t="str">
            <v/>
          </cell>
          <cell r="J1839">
            <v>0</v>
          </cell>
          <cell r="K1839">
            <v>0</v>
          </cell>
          <cell r="L1839">
            <v>0</v>
          </cell>
          <cell r="M1839">
            <v>11600</v>
          </cell>
          <cell r="N1839">
            <v>13461850</v>
          </cell>
          <cell r="O1839" t="str">
            <v>Cr</v>
          </cell>
          <cell r="P1839">
            <v>-13450250</v>
          </cell>
        </row>
        <row r="1840">
          <cell r="H1840" t="str">
            <v>Hostel Fee - Other</v>
          </cell>
          <cell r="I1840" t="str">
            <v/>
          </cell>
          <cell r="J1840">
            <v>0</v>
          </cell>
          <cell r="K1840">
            <v>0</v>
          </cell>
          <cell r="L1840">
            <v>0</v>
          </cell>
          <cell r="M1840">
            <v>203500</v>
          </cell>
          <cell r="N1840">
            <v>1250595</v>
          </cell>
          <cell r="O1840" t="str">
            <v>Cr</v>
          </cell>
          <cell r="P1840">
            <v>-1047095</v>
          </cell>
        </row>
        <row r="1841">
          <cell r="H1841" t="str">
            <v>Food And Loundry Charges</v>
          </cell>
          <cell r="I1841" t="str">
            <v/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1159720</v>
          </cell>
          <cell r="O1841" t="str">
            <v>Cr</v>
          </cell>
          <cell r="P1841">
            <v>-1159720</v>
          </cell>
        </row>
        <row r="1842">
          <cell r="H1842" t="str">
            <v>Hostel Fees</v>
          </cell>
          <cell r="I1842" t="str">
            <v/>
          </cell>
          <cell r="J1842">
            <v>0</v>
          </cell>
          <cell r="K1842">
            <v>0</v>
          </cell>
          <cell r="L1842">
            <v>0</v>
          </cell>
          <cell r="M1842">
            <v>19405350</v>
          </cell>
          <cell r="N1842">
            <v>21593696</v>
          </cell>
          <cell r="O1842" t="str">
            <v>Cr</v>
          </cell>
          <cell r="P1842">
            <v>-2188346</v>
          </cell>
        </row>
        <row r="1843">
          <cell r="H1843" t="str">
            <v>Hostel Fee-summer</v>
          </cell>
          <cell r="I1843" t="str">
            <v/>
          </cell>
          <cell r="J1843">
            <v>0</v>
          </cell>
          <cell r="K1843">
            <v>0</v>
          </cell>
          <cell r="L1843">
            <v>0</v>
          </cell>
          <cell r="M1843">
            <v>400</v>
          </cell>
          <cell r="N1843">
            <v>400</v>
          </cell>
          <cell r="O1843" t="str">
            <v>Dr</v>
          </cell>
          <cell r="P1843">
            <v>0</v>
          </cell>
        </row>
        <row r="1844">
          <cell r="H1844" t="str">
            <v>Ac Room Charges</v>
          </cell>
          <cell r="I1844" t="str">
            <v/>
          </cell>
          <cell r="J1844">
            <v>0</v>
          </cell>
          <cell r="K1844">
            <v>0</v>
          </cell>
          <cell r="L1844">
            <v>0</v>
          </cell>
          <cell r="M1844">
            <v>2750</v>
          </cell>
          <cell r="N1844">
            <v>110833</v>
          </cell>
          <cell r="O1844" t="str">
            <v>Cr</v>
          </cell>
          <cell r="P1844">
            <v>-108083</v>
          </cell>
        </row>
        <row r="1845">
          <cell r="H1845" t="str">
            <v>Student Book Fee</v>
          </cell>
          <cell r="I1845" t="str">
            <v/>
          </cell>
          <cell r="J1845">
            <v>0</v>
          </cell>
          <cell r="K1845">
            <v>0</v>
          </cell>
          <cell r="L1845">
            <v>0</v>
          </cell>
          <cell r="M1845">
            <v>683483</v>
          </cell>
          <cell r="N1845">
            <v>744330</v>
          </cell>
          <cell r="O1845" t="str">
            <v>Cr</v>
          </cell>
          <cell r="P1845">
            <v>-60847</v>
          </cell>
        </row>
        <row r="1846">
          <cell r="H1846" t="str">
            <v>Thesis Evaluation Fee</v>
          </cell>
          <cell r="I1846" t="str">
            <v/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30000</v>
          </cell>
          <cell r="O1846" t="str">
            <v>Cr</v>
          </cell>
          <cell r="P1846">
            <v>-30000</v>
          </cell>
        </row>
        <row r="1847">
          <cell r="H1847" t="str">
            <v>Conference &amp; Workshop Income</v>
          </cell>
          <cell r="I1847" t="str">
            <v/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7510</v>
          </cell>
          <cell r="O1847" t="str">
            <v>Cr</v>
          </cell>
          <cell r="P1847">
            <v>-7510</v>
          </cell>
        </row>
        <row r="1848">
          <cell r="H1848" t="str">
            <v>International Conference-12th Icmsc</v>
          </cell>
          <cell r="I1848" t="str">
            <v/>
          </cell>
          <cell r="J1848">
            <v>0</v>
          </cell>
          <cell r="K1848">
            <v>0</v>
          </cell>
          <cell r="L1848">
            <v>0</v>
          </cell>
          <cell r="M1848">
            <v>631812</v>
          </cell>
          <cell r="N1848">
            <v>1191854.96</v>
          </cell>
          <cell r="O1848" t="str">
            <v>Cr</v>
          </cell>
          <cell r="P1848">
            <v>-560042.96</v>
          </cell>
        </row>
        <row r="1849">
          <cell r="H1849" t="str">
            <v>Training Charges</v>
          </cell>
          <cell r="I1849" t="str">
            <v/>
          </cell>
          <cell r="J1849">
            <v>0</v>
          </cell>
          <cell r="K1849">
            <v>0</v>
          </cell>
          <cell r="L1849">
            <v>0</v>
          </cell>
          <cell r="M1849">
            <v>192505</v>
          </cell>
          <cell r="N1849">
            <v>906017</v>
          </cell>
          <cell r="O1849" t="str">
            <v>Cr</v>
          </cell>
          <cell r="P1849">
            <v>-713512</v>
          </cell>
        </row>
        <row r="1850">
          <cell r="H1850" t="str">
            <v>Electricity Charges</v>
          </cell>
          <cell r="I1850" t="str">
            <v/>
          </cell>
          <cell r="J1850">
            <v>0</v>
          </cell>
          <cell r="K1850">
            <v>0</v>
          </cell>
          <cell r="L1850">
            <v>0</v>
          </cell>
          <cell r="M1850">
            <v>40072</v>
          </cell>
          <cell r="N1850">
            <v>759005</v>
          </cell>
          <cell r="O1850" t="str">
            <v>Cr</v>
          </cell>
          <cell r="P1850">
            <v>-718933</v>
          </cell>
        </row>
        <row r="1851">
          <cell r="H1851" t="str">
            <v>Late Fees</v>
          </cell>
          <cell r="I1851" t="str">
            <v/>
          </cell>
          <cell r="J1851">
            <v>0</v>
          </cell>
          <cell r="K1851">
            <v>0</v>
          </cell>
          <cell r="L1851">
            <v>0</v>
          </cell>
          <cell r="M1851">
            <v>172986</v>
          </cell>
          <cell r="N1851">
            <v>172986</v>
          </cell>
          <cell r="O1851" t="str">
            <v>Cr</v>
          </cell>
          <cell r="P1851">
            <v>0</v>
          </cell>
        </row>
        <row r="1852">
          <cell r="H1852" t="str">
            <v>Dac Fine</v>
          </cell>
          <cell r="I1852" t="str">
            <v/>
          </cell>
          <cell r="J1852">
            <v>0</v>
          </cell>
          <cell r="K1852">
            <v>0</v>
          </cell>
          <cell r="L1852">
            <v>0</v>
          </cell>
          <cell r="M1852">
            <v>5000</v>
          </cell>
          <cell r="N1852">
            <v>5000</v>
          </cell>
          <cell r="O1852" t="str">
            <v>Cr</v>
          </cell>
          <cell r="P1852">
            <v>0</v>
          </cell>
        </row>
        <row r="1853">
          <cell r="H1853" t="str">
            <v>Amcat Exam Fees</v>
          </cell>
          <cell r="I1853" t="str">
            <v/>
          </cell>
          <cell r="J1853">
            <v>0</v>
          </cell>
          <cell r="K1853">
            <v>0</v>
          </cell>
          <cell r="L1853">
            <v>0</v>
          </cell>
          <cell r="M1853">
            <v>685793</v>
          </cell>
          <cell r="N1853">
            <v>593083</v>
          </cell>
          <cell r="O1853" t="str">
            <v>Dr</v>
          </cell>
          <cell r="P1853">
            <v>92710</v>
          </cell>
        </row>
        <row r="1854">
          <cell r="H1854" t="str">
            <v>Misc Charges</v>
          </cell>
          <cell r="I1854" t="str">
            <v/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24266</v>
          </cell>
          <cell r="O1854" t="str">
            <v>Cr</v>
          </cell>
          <cell r="P1854">
            <v>-24266</v>
          </cell>
        </row>
        <row r="1855">
          <cell r="H1855" t="str">
            <v>Students Book Fee</v>
          </cell>
          <cell r="I1855" t="str">
            <v/>
          </cell>
          <cell r="J1855">
            <v>0</v>
          </cell>
          <cell r="K1855">
            <v>0</v>
          </cell>
          <cell r="L1855">
            <v>0</v>
          </cell>
          <cell r="M1855">
            <v>52988</v>
          </cell>
          <cell r="N1855">
            <v>52988</v>
          </cell>
          <cell r="O1855" t="str">
            <v>Cr</v>
          </cell>
          <cell r="P1855">
            <v>0</v>
          </cell>
        </row>
        <row r="1856">
          <cell r="H1856" t="str">
            <v>Registration Process Charges</v>
          </cell>
          <cell r="I1856" t="str">
            <v/>
          </cell>
          <cell r="J1856">
            <v>0</v>
          </cell>
          <cell r="K1856">
            <v>0</v>
          </cell>
          <cell r="L1856">
            <v>0</v>
          </cell>
          <cell r="M1856">
            <v>565800</v>
          </cell>
          <cell r="N1856">
            <v>526300</v>
          </cell>
          <cell r="O1856" t="str">
            <v>Dr</v>
          </cell>
          <cell r="P1856">
            <v>39500</v>
          </cell>
        </row>
        <row r="1857">
          <cell r="H1857" t="str">
            <v>Notice Period Recovery</v>
          </cell>
          <cell r="I1857" t="str">
            <v/>
          </cell>
          <cell r="J1857">
            <v>0</v>
          </cell>
          <cell r="K1857">
            <v>0</v>
          </cell>
          <cell r="L1857">
            <v>0</v>
          </cell>
          <cell r="M1857">
            <v>36183</v>
          </cell>
          <cell r="N1857">
            <v>72366</v>
          </cell>
          <cell r="O1857" t="str">
            <v>Cr</v>
          </cell>
          <cell r="P1857">
            <v>-36183</v>
          </cell>
        </row>
        <row r="1858">
          <cell r="H1858" t="str">
            <v>Misc. Balances Written Off</v>
          </cell>
          <cell r="I1858" t="str">
            <v/>
          </cell>
          <cell r="J1858">
            <v>0</v>
          </cell>
          <cell r="K1858">
            <v>0</v>
          </cell>
          <cell r="L1858">
            <v>0</v>
          </cell>
          <cell r="M1858">
            <v>463172.93</v>
          </cell>
          <cell r="N1858">
            <v>2372886.6</v>
          </cell>
          <cell r="O1858" t="str">
            <v>Cr</v>
          </cell>
          <cell r="P1858">
            <v>-1909713.6700000002</v>
          </cell>
        </row>
        <row r="1859">
          <cell r="H1859" t="str">
            <v>Other Income</v>
          </cell>
          <cell r="I1859" t="str">
            <v/>
          </cell>
          <cell r="J1859">
            <v>0</v>
          </cell>
          <cell r="K1859">
            <v>0</v>
          </cell>
          <cell r="L1859">
            <v>0</v>
          </cell>
          <cell r="M1859">
            <v>90500</v>
          </cell>
          <cell r="N1859">
            <v>303645</v>
          </cell>
          <cell r="O1859" t="str">
            <v>Cr</v>
          </cell>
          <cell r="P1859">
            <v>-213145</v>
          </cell>
        </row>
        <row r="1860">
          <cell r="H1860" t="str">
            <v>Library Fine</v>
          </cell>
          <cell r="I1860" t="str">
            <v/>
          </cell>
          <cell r="J1860">
            <v>0</v>
          </cell>
          <cell r="K1860">
            <v>0</v>
          </cell>
          <cell r="L1860">
            <v>0</v>
          </cell>
          <cell r="M1860">
            <v>9335</v>
          </cell>
          <cell r="N1860">
            <v>9335</v>
          </cell>
          <cell r="O1860" t="str">
            <v>Cr</v>
          </cell>
          <cell r="P1860">
            <v>0</v>
          </cell>
        </row>
        <row r="1861">
          <cell r="H1861" t="str">
            <v>Late Fee</v>
          </cell>
          <cell r="I1861" t="str">
            <v/>
          </cell>
          <cell r="J1861">
            <v>0</v>
          </cell>
          <cell r="K1861">
            <v>0</v>
          </cell>
          <cell r="L1861">
            <v>0</v>
          </cell>
          <cell r="M1861">
            <v>4900</v>
          </cell>
          <cell r="N1861">
            <v>4900</v>
          </cell>
          <cell r="P1861">
            <v>0</v>
          </cell>
        </row>
        <row r="1862">
          <cell r="H1862" t="str">
            <v>Grade Sheet/transcript</v>
          </cell>
          <cell r="I1862" t="str">
            <v/>
          </cell>
          <cell r="J1862">
            <v>0</v>
          </cell>
          <cell r="K1862">
            <v>0</v>
          </cell>
          <cell r="L1862">
            <v>0</v>
          </cell>
          <cell r="M1862">
            <v>1000</v>
          </cell>
          <cell r="N1862">
            <v>140450</v>
          </cell>
          <cell r="O1862" t="str">
            <v>Cr</v>
          </cell>
          <cell r="P1862">
            <v>-139450</v>
          </cell>
        </row>
        <row r="1863">
          <cell r="H1863" t="str">
            <v>Duplicate Id Card Fee</v>
          </cell>
          <cell r="I1863" t="str">
            <v/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10800</v>
          </cell>
          <cell r="O1863" t="str">
            <v>Cr</v>
          </cell>
          <cell r="P1863">
            <v>-10800</v>
          </cell>
        </row>
        <row r="1864">
          <cell r="H1864" t="str">
            <v>Convenience Charges</v>
          </cell>
          <cell r="I1864" t="str">
            <v/>
          </cell>
          <cell r="J1864">
            <v>0</v>
          </cell>
          <cell r="K1864">
            <v>0</v>
          </cell>
          <cell r="L1864">
            <v>0</v>
          </cell>
          <cell r="M1864">
            <v>38694</v>
          </cell>
          <cell r="N1864">
            <v>83250.28</v>
          </cell>
          <cell r="O1864" t="str">
            <v>Cr</v>
          </cell>
          <cell r="P1864">
            <v>-44556.28</v>
          </cell>
        </row>
        <row r="1865">
          <cell r="H1865" t="str">
            <v>Certificate Fee</v>
          </cell>
          <cell r="I1865" t="str">
            <v/>
          </cell>
          <cell r="J1865">
            <v>0</v>
          </cell>
          <cell r="K1865">
            <v>0</v>
          </cell>
          <cell r="L1865">
            <v>0</v>
          </cell>
          <cell r="M1865">
            <v>3300</v>
          </cell>
          <cell r="N1865">
            <v>178050</v>
          </cell>
          <cell r="O1865" t="str">
            <v>Cr</v>
          </cell>
          <cell r="P1865">
            <v>-174750</v>
          </cell>
        </row>
        <row r="1866">
          <cell r="H1866" t="str">
            <v>Hostel Damage Charges</v>
          </cell>
          <cell r="I1866" t="str">
            <v/>
          </cell>
          <cell r="J1866">
            <v>0</v>
          </cell>
          <cell r="K1866">
            <v>0</v>
          </cell>
          <cell r="L1866">
            <v>0</v>
          </cell>
          <cell r="M1866">
            <v>65</v>
          </cell>
          <cell r="N1866">
            <v>31323</v>
          </cell>
          <cell r="O1866" t="str">
            <v>Cr</v>
          </cell>
          <cell r="P1866">
            <v>-31258</v>
          </cell>
        </row>
        <row r="1867">
          <cell r="H1867" t="str">
            <v>Ivy League Group -2 (mdp)</v>
          </cell>
          <cell r="I1867" t="str">
            <v/>
          </cell>
          <cell r="J1867">
            <v>0</v>
          </cell>
          <cell r="K1867">
            <v>0</v>
          </cell>
          <cell r="L1867">
            <v>0</v>
          </cell>
          <cell r="M1867">
            <v>2000000</v>
          </cell>
          <cell r="N1867">
            <v>4000000</v>
          </cell>
          <cell r="O1867" t="str">
            <v>Cr</v>
          </cell>
          <cell r="P1867">
            <v>-2000000</v>
          </cell>
        </row>
        <row r="1868">
          <cell r="H1868" t="str">
            <v>Tution Fee (wil-hero Program)</v>
          </cell>
          <cell r="I1868" t="str">
            <v/>
          </cell>
          <cell r="J1868">
            <v>0</v>
          </cell>
          <cell r="K1868">
            <v>0</v>
          </cell>
          <cell r="L1868">
            <v>0</v>
          </cell>
          <cell r="M1868">
            <v>400000</v>
          </cell>
          <cell r="N1868">
            <v>3900000</v>
          </cell>
          <cell r="O1868" t="str">
            <v>Cr</v>
          </cell>
          <cell r="P1868">
            <v>-3500000</v>
          </cell>
        </row>
        <row r="1869">
          <cell r="H1869" t="str">
            <v>Tution Fee (mba-hero Program)</v>
          </cell>
          <cell r="I1869" t="str">
            <v/>
          </cell>
          <cell r="J1869">
            <v>0</v>
          </cell>
          <cell r="K1869">
            <v>0</v>
          </cell>
          <cell r="L1869">
            <v>0</v>
          </cell>
          <cell r="M1869">
            <v>750000</v>
          </cell>
          <cell r="N1869">
            <v>15250000</v>
          </cell>
          <cell r="O1869" t="str">
            <v>Cr</v>
          </cell>
          <cell r="P1869">
            <v>-14500000</v>
          </cell>
        </row>
        <row r="1870">
          <cell r="H1870" t="str">
            <v>Interest On Income Tax Refunds</v>
          </cell>
          <cell r="I1870" t="str">
            <v/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333853</v>
          </cell>
          <cell r="O1870" t="str">
            <v>Cr</v>
          </cell>
          <cell r="P1870">
            <v>-333853</v>
          </cell>
        </row>
        <row r="1871">
          <cell r="H1871" t="str">
            <v>Interest On Fdr - Endowment Fund</v>
          </cell>
          <cell r="I1871" t="str">
            <v/>
          </cell>
          <cell r="J1871">
            <v>0</v>
          </cell>
          <cell r="K1871">
            <v>0</v>
          </cell>
          <cell r="L1871">
            <v>0</v>
          </cell>
          <cell r="M1871">
            <v>1122901.6200000001</v>
          </cell>
          <cell r="N1871">
            <v>16962234.02</v>
          </cell>
          <cell r="O1871" t="str">
            <v>Cr</v>
          </cell>
          <cell r="P1871">
            <v>-15839332.399999999</v>
          </cell>
        </row>
        <row r="1872">
          <cell r="H1872" t="str">
            <v>Interest On Fdr</v>
          </cell>
          <cell r="I1872" t="str">
            <v/>
          </cell>
          <cell r="J1872">
            <v>0</v>
          </cell>
          <cell r="K1872">
            <v>0</v>
          </cell>
          <cell r="L1872">
            <v>0</v>
          </cell>
          <cell r="M1872">
            <v>10665</v>
          </cell>
          <cell r="N1872">
            <v>300746</v>
          </cell>
          <cell r="O1872" t="str">
            <v>Cr</v>
          </cell>
          <cell r="P1872">
            <v>-290081</v>
          </cell>
        </row>
        <row r="1873">
          <cell r="H1873" t="str">
            <v>Interest On Saving Account - Fcra</v>
          </cell>
          <cell r="I1873" t="str">
            <v/>
          </cell>
          <cell r="J1873">
            <v>0</v>
          </cell>
          <cell r="K1873">
            <v>0</v>
          </cell>
          <cell r="L1873">
            <v>0</v>
          </cell>
          <cell r="M1873">
            <v>146330</v>
          </cell>
          <cell r="N1873">
            <v>146330</v>
          </cell>
          <cell r="O1873" t="str">
            <v>Cr</v>
          </cell>
          <cell r="P1873">
            <v>0</v>
          </cell>
        </row>
        <row r="1874">
          <cell r="H1874" t="str">
            <v>Interest On Saving A/c</v>
          </cell>
          <cell r="I1874" t="str">
            <v/>
          </cell>
          <cell r="J1874">
            <v>0</v>
          </cell>
          <cell r="K1874">
            <v>0</v>
          </cell>
          <cell r="L1874">
            <v>0</v>
          </cell>
          <cell r="M1874">
            <v>100783</v>
          </cell>
          <cell r="N1874">
            <v>2899864</v>
          </cell>
          <cell r="O1874" t="str">
            <v>Cr</v>
          </cell>
          <cell r="P1874">
            <v>-2799081</v>
          </cell>
        </row>
        <row r="1875">
          <cell r="H1875" t="str">
            <v>Donation - Fcra</v>
          </cell>
          <cell r="I1875" t="str">
            <v/>
          </cell>
          <cell r="J1875">
            <v>0</v>
          </cell>
          <cell r="K1875">
            <v>0</v>
          </cell>
          <cell r="L1875">
            <v>0</v>
          </cell>
          <cell r="M1875">
            <v>3700000</v>
          </cell>
          <cell r="N1875">
            <v>6751076</v>
          </cell>
          <cell r="O1875" t="str">
            <v>Cr</v>
          </cell>
          <cell r="P1875">
            <v>-3051076</v>
          </cell>
        </row>
        <row r="1876">
          <cell r="H1876" t="str">
            <v>Csr Grant/donation - Webhelp</v>
          </cell>
          <cell r="I1876" t="str">
            <v/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1200000</v>
          </cell>
          <cell r="O1876" t="str">
            <v>Cr</v>
          </cell>
          <cell r="P1876">
            <v>-1200000</v>
          </cell>
        </row>
        <row r="1877">
          <cell r="H1877" t="str">
            <v>Csr Grant/donation -hmcl</v>
          </cell>
          <cell r="I1877" t="str">
            <v/>
          </cell>
          <cell r="J1877">
            <v>0</v>
          </cell>
          <cell r="K1877">
            <v>0</v>
          </cell>
          <cell r="L1877">
            <v>0</v>
          </cell>
          <cell r="M1877">
            <v>11223271</v>
          </cell>
          <cell r="N1877">
            <v>200000000</v>
          </cell>
          <cell r="O1877" t="str">
            <v>Cr</v>
          </cell>
          <cell r="P1877">
            <v>-188776729</v>
          </cell>
        </row>
        <row r="1878">
          <cell r="H1878" t="str">
            <v>Rental Income</v>
          </cell>
          <cell r="I1878" t="str">
            <v/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243199</v>
          </cell>
          <cell r="O1878" t="str">
            <v>Cr</v>
          </cell>
          <cell r="P1878">
            <v>-243199</v>
          </cell>
        </row>
        <row r="1879">
          <cell r="H1879" t="str">
            <v>Scholarship-hostel Fee</v>
          </cell>
          <cell r="I1879" t="str">
            <v/>
          </cell>
          <cell r="J1879">
            <v>0</v>
          </cell>
          <cell r="K1879">
            <v>0</v>
          </cell>
          <cell r="L1879">
            <v>0</v>
          </cell>
          <cell r="M1879">
            <v>875856.5</v>
          </cell>
          <cell r="N1879">
            <v>0</v>
          </cell>
          <cell r="O1879" t="str">
            <v>Dr</v>
          </cell>
          <cell r="P1879">
            <v>875856.5</v>
          </cell>
        </row>
        <row r="1880">
          <cell r="H1880" t="str">
            <v>Scholarship-tuition Fee</v>
          </cell>
          <cell r="I1880" t="str">
            <v/>
          </cell>
          <cell r="J1880">
            <v>0</v>
          </cell>
          <cell r="K1880">
            <v>0</v>
          </cell>
          <cell r="L1880">
            <v>0</v>
          </cell>
          <cell r="M1880">
            <v>75883512</v>
          </cell>
          <cell r="N1880">
            <v>1762962.5</v>
          </cell>
          <cell r="O1880" t="str">
            <v>Dr</v>
          </cell>
          <cell r="P1880">
            <v>74120549.5</v>
          </cell>
        </row>
        <row r="1881">
          <cell r="H1881" t="str">
            <v>Depreciation #425</v>
          </cell>
          <cell r="I1881" t="str">
            <v>Cr</v>
          </cell>
          <cell r="J1881">
            <v>0</v>
          </cell>
          <cell r="K1881">
            <v>0</v>
          </cell>
          <cell r="L1881">
            <v>0</v>
          </cell>
          <cell r="M1881">
            <v>229924282</v>
          </cell>
          <cell r="N1881">
            <v>209900579</v>
          </cell>
          <cell r="P1881">
            <v>20023703</v>
          </cell>
        </row>
        <row r="1882">
          <cell r="H1882" t="str">
            <v>Education Fair &amp; Seminar</v>
          </cell>
          <cell r="I1882" t="str">
            <v/>
          </cell>
          <cell r="J1882">
            <v>0</v>
          </cell>
          <cell r="K1882">
            <v>0</v>
          </cell>
          <cell r="L1882">
            <v>0</v>
          </cell>
          <cell r="M1882">
            <v>3879296</v>
          </cell>
          <cell r="N1882">
            <v>1392777</v>
          </cell>
          <cell r="O1882" t="str">
            <v>Dr</v>
          </cell>
          <cell r="P1882">
            <v>2486519</v>
          </cell>
        </row>
        <row r="1883">
          <cell r="H1883" t="str">
            <v>Sponsorship Exp.</v>
          </cell>
          <cell r="I1883" t="str">
            <v/>
          </cell>
          <cell r="J1883">
            <v>0</v>
          </cell>
          <cell r="K1883">
            <v>0</v>
          </cell>
          <cell r="L1883">
            <v>0</v>
          </cell>
          <cell r="M1883">
            <v>590000</v>
          </cell>
          <cell r="N1883">
            <v>0</v>
          </cell>
          <cell r="O1883" t="str">
            <v>Dr</v>
          </cell>
          <cell r="P1883">
            <v>590000</v>
          </cell>
        </row>
        <row r="1884">
          <cell r="H1884" t="str">
            <v>Film Shoot #127</v>
          </cell>
          <cell r="I1884" t="str">
            <v/>
          </cell>
          <cell r="J1884">
            <v>0</v>
          </cell>
          <cell r="K1884">
            <v>0</v>
          </cell>
          <cell r="L1884">
            <v>0</v>
          </cell>
          <cell r="M1884">
            <v>467280</v>
          </cell>
          <cell r="N1884">
            <v>293640</v>
          </cell>
          <cell r="O1884" t="str">
            <v>Dr</v>
          </cell>
          <cell r="P1884">
            <v>173640</v>
          </cell>
        </row>
        <row r="1885">
          <cell r="H1885" t="str">
            <v>Website Revamp Expenses</v>
          </cell>
          <cell r="I1885" t="str">
            <v/>
          </cell>
          <cell r="J1885">
            <v>0</v>
          </cell>
          <cell r="K1885">
            <v>0</v>
          </cell>
          <cell r="L1885">
            <v>0</v>
          </cell>
          <cell r="M1885">
            <v>446382</v>
          </cell>
          <cell r="N1885">
            <v>60185</v>
          </cell>
          <cell r="O1885" t="str">
            <v>Dr</v>
          </cell>
          <cell r="P1885">
            <v>386197</v>
          </cell>
        </row>
        <row r="1886">
          <cell r="H1886" t="str">
            <v>School Connect Programe # 128</v>
          </cell>
          <cell r="I1886" t="str">
            <v/>
          </cell>
          <cell r="J1886">
            <v>0</v>
          </cell>
          <cell r="K1886">
            <v>0</v>
          </cell>
          <cell r="L1886">
            <v>0</v>
          </cell>
          <cell r="M1886">
            <v>909680</v>
          </cell>
          <cell r="N1886">
            <v>24218</v>
          </cell>
          <cell r="O1886" t="str">
            <v>Dr</v>
          </cell>
          <cell r="P1886">
            <v>885462</v>
          </cell>
        </row>
        <row r="1887">
          <cell r="H1887" t="str">
            <v>Pr (public Relation) #122</v>
          </cell>
          <cell r="I1887" t="str">
            <v/>
          </cell>
          <cell r="J1887">
            <v>0</v>
          </cell>
          <cell r="K1887">
            <v>0</v>
          </cell>
          <cell r="L1887">
            <v>0</v>
          </cell>
          <cell r="M1887">
            <v>5406878</v>
          </cell>
          <cell r="N1887">
            <v>3359500</v>
          </cell>
          <cell r="O1887" t="str">
            <v>Dr</v>
          </cell>
          <cell r="P1887">
            <v>2047378</v>
          </cell>
        </row>
        <row r="1888">
          <cell r="H1888" t="str">
            <v>Outdoor Media #120</v>
          </cell>
          <cell r="I1888" t="str">
            <v/>
          </cell>
          <cell r="J1888">
            <v>0</v>
          </cell>
          <cell r="K1888">
            <v>0</v>
          </cell>
          <cell r="L1888">
            <v>0</v>
          </cell>
          <cell r="M1888">
            <v>198240</v>
          </cell>
          <cell r="N1888">
            <v>0</v>
          </cell>
          <cell r="O1888" t="str">
            <v>Dr</v>
          </cell>
          <cell r="P1888">
            <v>198240</v>
          </cell>
        </row>
        <row r="1889">
          <cell r="H1889" t="str">
            <v>Open House/pi #135</v>
          </cell>
          <cell r="I1889" t="str">
            <v/>
          </cell>
          <cell r="J1889">
            <v>0</v>
          </cell>
          <cell r="K1889">
            <v>0</v>
          </cell>
          <cell r="L1889">
            <v>0</v>
          </cell>
          <cell r="M1889">
            <v>122858</v>
          </cell>
          <cell r="N1889">
            <v>0</v>
          </cell>
          <cell r="O1889" t="str">
            <v>Dr</v>
          </cell>
          <cell r="P1889">
            <v>122858</v>
          </cell>
        </row>
        <row r="1890">
          <cell r="H1890" t="str">
            <v>Mba Connect Programme #114</v>
          </cell>
          <cell r="I1890" t="str">
            <v/>
          </cell>
          <cell r="J1890">
            <v>0</v>
          </cell>
          <cell r="K1890">
            <v>0</v>
          </cell>
          <cell r="L1890">
            <v>0</v>
          </cell>
          <cell r="M1890">
            <v>7008600</v>
          </cell>
          <cell r="N1890">
            <v>630000</v>
          </cell>
          <cell r="O1890" t="str">
            <v>Dr</v>
          </cell>
          <cell r="P1890">
            <v>6378600</v>
          </cell>
        </row>
        <row r="1891">
          <cell r="H1891" t="str">
            <v>Market Research #125</v>
          </cell>
          <cell r="I1891" t="str">
            <v/>
          </cell>
          <cell r="J1891">
            <v>0</v>
          </cell>
          <cell r="K1891">
            <v>0</v>
          </cell>
          <cell r="L1891">
            <v>0</v>
          </cell>
          <cell r="M1891">
            <v>122280</v>
          </cell>
          <cell r="N1891">
            <v>0</v>
          </cell>
          <cell r="O1891" t="str">
            <v>Dr</v>
          </cell>
          <cell r="P1891">
            <v>122280</v>
          </cell>
        </row>
        <row r="1892">
          <cell r="H1892" t="str">
            <v>Digital Media #117</v>
          </cell>
          <cell r="I1892" t="str">
            <v/>
          </cell>
          <cell r="J1892">
            <v>0</v>
          </cell>
          <cell r="K1892">
            <v>0</v>
          </cell>
          <cell r="L1892">
            <v>0</v>
          </cell>
          <cell r="M1892">
            <v>67650184.659999996</v>
          </cell>
          <cell r="N1892">
            <v>32852303</v>
          </cell>
          <cell r="O1892" t="str">
            <v>Dr</v>
          </cell>
          <cell r="P1892">
            <v>34797881.659999996</v>
          </cell>
        </row>
        <row r="1893">
          <cell r="H1893" t="str">
            <v>Data Purchase #124</v>
          </cell>
          <cell r="I1893" t="str">
            <v/>
          </cell>
          <cell r="J1893">
            <v>0</v>
          </cell>
          <cell r="K1893">
            <v>0</v>
          </cell>
          <cell r="L1893">
            <v>0</v>
          </cell>
          <cell r="M1893">
            <v>59168</v>
          </cell>
          <cell r="N1893">
            <v>28584</v>
          </cell>
          <cell r="O1893" t="str">
            <v>Dr</v>
          </cell>
          <cell r="P1893">
            <v>30584</v>
          </cell>
        </row>
        <row r="1894">
          <cell r="H1894" t="str">
            <v>Coaching Connect Programme #131</v>
          </cell>
          <cell r="I1894" t="str">
            <v/>
          </cell>
          <cell r="J1894">
            <v>0</v>
          </cell>
          <cell r="K1894">
            <v>0</v>
          </cell>
          <cell r="L1894">
            <v>0</v>
          </cell>
          <cell r="M1894">
            <v>4727780</v>
          </cell>
          <cell r="N1894">
            <v>182220</v>
          </cell>
          <cell r="O1894" t="str">
            <v>Dr</v>
          </cell>
          <cell r="P1894">
            <v>4545560</v>
          </cell>
        </row>
        <row r="1895">
          <cell r="H1895" t="str">
            <v>Business Promotion #116</v>
          </cell>
          <cell r="I1895" t="str">
            <v/>
          </cell>
          <cell r="J1895">
            <v>0</v>
          </cell>
          <cell r="K1895">
            <v>0</v>
          </cell>
          <cell r="L1895">
            <v>0</v>
          </cell>
          <cell r="M1895">
            <v>17653</v>
          </cell>
          <cell r="N1895">
            <v>0</v>
          </cell>
          <cell r="O1895" t="str">
            <v>Dr</v>
          </cell>
          <cell r="P1895">
            <v>17653</v>
          </cell>
        </row>
        <row r="1896">
          <cell r="H1896" t="str">
            <v>Brouchers &amp; Leafs #115</v>
          </cell>
          <cell r="I1896" t="str">
            <v/>
          </cell>
          <cell r="J1896">
            <v>0</v>
          </cell>
          <cell r="K1896">
            <v>0</v>
          </cell>
          <cell r="L1896">
            <v>0</v>
          </cell>
          <cell r="M1896">
            <v>234318</v>
          </cell>
          <cell r="N1896">
            <v>0</v>
          </cell>
          <cell r="O1896" t="str">
            <v>Dr</v>
          </cell>
          <cell r="P1896">
            <v>234318</v>
          </cell>
        </row>
        <row r="1897">
          <cell r="H1897" t="str">
            <v>Volleyball #319</v>
          </cell>
          <cell r="I1897" t="str">
            <v/>
          </cell>
          <cell r="J1897">
            <v>0</v>
          </cell>
          <cell r="K1897">
            <v>0</v>
          </cell>
          <cell r="L1897">
            <v>0</v>
          </cell>
          <cell r="M1897">
            <v>25500</v>
          </cell>
          <cell r="N1897">
            <v>0</v>
          </cell>
          <cell r="O1897" t="str">
            <v>Dr</v>
          </cell>
          <cell r="P1897">
            <v>25500</v>
          </cell>
        </row>
        <row r="1898">
          <cell r="H1898" t="str">
            <v>Table Tennis #326</v>
          </cell>
          <cell r="I1898" t="str">
            <v/>
          </cell>
          <cell r="J1898">
            <v>0</v>
          </cell>
          <cell r="K1898">
            <v>0</v>
          </cell>
          <cell r="L1898">
            <v>0</v>
          </cell>
          <cell r="M1898">
            <v>18000</v>
          </cell>
          <cell r="N1898">
            <v>0</v>
          </cell>
          <cell r="O1898" t="str">
            <v>Dr</v>
          </cell>
          <cell r="P1898">
            <v>18000</v>
          </cell>
        </row>
        <row r="1899">
          <cell r="H1899" t="str">
            <v>Kabaddi #323</v>
          </cell>
          <cell r="I1899" t="str">
            <v/>
          </cell>
          <cell r="J1899">
            <v>0</v>
          </cell>
          <cell r="K1899">
            <v>0</v>
          </cell>
          <cell r="L1899">
            <v>0</v>
          </cell>
          <cell r="M1899">
            <v>12500</v>
          </cell>
          <cell r="N1899">
            <v>0</v>
          </cell>
          <cell r="O1899" t="str">
            <v>Dr</v>
          </cell>
          <cell r="P1899">
            <v>12500</v>
          </cell>
        </row>
        <row r="1900">
          <cell r="H1900" t="str">
            <v>Football #317</v>
          </cell>
          <cell r="I1900" t="str">
            <v/>
          </cell>
          <cell r="J1900">
            <v>0</v>
          </cell>
          <cell r="K1900">
            <v>0</v>
          </cell>
          <cell r="L1900">
            <v>0</v>
          </cell>
          <cell r="M1900">
            <v>27000</v>
          </cell>
          <cell r="N1900">
            <v>0</v>
          </cell>
          <cell r="O1900" t="str">
            <v>Dr</v>
          </cell>
          <cell r="P1900">
            <v>27000</v>
          </cell>
        </row>
        <row r="1901">
          <cell r="H1901" t="str">
            <v>Cricket #316</v>
          </cell>
          <cell r="I1901" t="str">
            <v/>
          </cell>
          <cell r="J1901">
            <v>0</v>
          </cell>
          <cell r="K1901">
            <v>0</v>
          </cell>
          <cell r="L1901">
            <v>0</v>
          </cell>
          <cell r="M1901">
            <v>25500</v>
          </cell>
          <cell r="N1901">
            <v>0</v>
          </cell>
          <cell r="O1901" t="str">
            <v>Dr</v>
          </cell>
          <cell r="P1901">
            <v>25500</v>
          </cell>
        </row>
        <row r="1902">
          <cell r="H1902" t="str">
            <v>Badminton #320</v>
          </cell>
          <cell r="I1902" t="str">
            <v/>
          </cell>
          <cell r="J1902">
            <v>0</v>
          </cell>
          <cell r="K1902">
            <v>0</v>
          </cell>
          <cell r="L1902">
            <v>0</v>
          </cell>
          <cell r="M1902">
            <v>13750</v>
          </cell>
          <cell r="N1902">
            <v>0</v>
          </cell>
          <cell r="O1902" t="str">
            <v>Dr</v>
          </cell>
          <cell r="P1902">
            <v>13750</v>
          </cell>
        </row>
        <row r="1903">
          <cell r="H1903" t="str">
            <v>Lab Expenses - Consumables #005</v>
          </cell>
          <cell r="I1903" t="str">
            <v/>
          </cell>
          <cell r="J1903">
            <v>0</v>
          </cell>
          <cell r="K1903">
            <v>0</v>
          </cell>
          <cell r="L1903">
            <v>0</v>
          </cell>
          <cell r="M1903">
            <v>1854045</v>
          </cell>
          <cell r="N1903">
            <v>536692</v>
          </cell>
          <cell r="O1903" t="str">
            <v>Dr</v>
          </cell>
          <cell r="P1903">
            <v>1317353</v>
          </cell>
        </row>
        <row r="1904">
          <cell r="H1904" t="str">
            <v>Stipend Exp-student #032</v>
          </cell>
          <cell r="I1904" t="str">
            <v/>
          </cell>
          <cell r="J1904">
            <v>0</v>
          </cell>
          <cell r="K1904">
            <v>0</v>
          </cell>
          <cell r="L1904">
            <v>0</v>
          </cell>
          <cell r="M1904">
            <v>13736274</v>
          </cell>
          <cell r="N1904">
            <v>4369000</v>
          </cell>
          <cell r="O1904" t="str">
            <v>Dr</v>
          </cell>
          <cell r="P1904">
            <v>9367274</v>
          </cell>
        </row>
        <row r="1905">
          <cell r="H1905" t="str">
            <v>Academic Allowance</v>
          </cell>
          <cell r="I1905" t="str">
            <v/>
          </cell>
          <cell r="J1905">
            <v>0</v>
          </cell>
          <cell r="K1905">
            <v>0</v>
          </cell>
          <cell r="L1905">
            <v>0</v>
          </cell>
          <cell r="M1905">
            <v>2224079</v>
          </cell>
          <cell r="N1905">
            <v>3000</v>
          </cell>
          <cell r="O1905" t="str">
            <v>Dr</v>
          </cell>
          <cell r="P1905">
            <v>2221079</v>
          </cell>
        </row>
        <row r="1906">
          <cell r="H1906" t="str">
            <v>House Rent Allowance</v>
          </cell>
          <cell r="I1906" t="str">
            <v/>
          </cell>
          <cell r="J1906">
            <v>0</v>
          </cell>
          <cell r="K1906">
            <v>0</v>
          </cell>
          <cell r="L1906">
            <v>0</v>
          </cell>
          <cell r="M1906">
            <v>27510954</v>
          </cell>
          <cell r="N1906">
            <v>58252</v>
          </cell>
          <cell r="O1906" t="str">
            <v>Dr</v>
          </cell>
          <cell r="P1906">
            <v>27452702</v>
          </cell>
        </row>
        <row r="1907">
          <cell r="H1907" t="str">
            <v>Other Allowance</v>
          </cell>
          <cell r="I1907" t="str">
            <v/>
          </cell>
          <cell r="J1907">
            <v>0</v>
          </cell>
          <cell r="K1907">
            <v>0</v>
          </cell>
          <cell r="L1907">
            <v>0</v>
          </cell>
          <cell r="M1907">
            <v>19988461</v>
          </cell>
          <cell r="N1907">
            <v>1107799</v>
          </cell>
          <cell r="O1907" t="str">
            <v>Dr</v>
          </cell>
          <cell r="P1907">
            <v>18880662</v>
          </cell>
        </row>
        <row r="1908">
          <cell r="H1908" t="str">
            <v>Basic Pay</v>
          </cell>
          <cell r="I1908" t="str">
            <v/>
          </cell>
          <cell r="J1908">
            <v>0</v>
          </cell>
          <cell r="K1908">
            <v>0</v>
          </cell>
          <cell r="L1908">
            <v>0</v>
          </cell>
          <cell r="M1908">
            <v>100970955</v>
          </cell>
          <cell r="N1908">
            <v>145629</v>
          </cell>
          <cell r="O1908" t="str">
            <v>Dr</v>
          </cell>
          <cell r="P1908">
            <v>100825326</v>
          </cell>
        </row>
        <row r="1909">
          <cell r="H1909" t="str">
            <v>Leave Travel Allowance-lta #164</v>
          </cell>
          <cell r="J1909">
            <v>0</v>
          </cell>
          <cell r="K1909">
            <v>0</v>
          </cell>
          <cell r="L1909">
            <v>0</v>
          </cell>
          <cell r="M1909">
            <v>810967</v>
          </cell>
          <cell r="N1909">
            <v>0</v>
          </cell>
          <cell r="O1909" t="str">
            <v>Dr</v>
          </cell>
          <cell r="P1909">
            <v>810967</v>
          </cell>
        </row>
        <row r="1910">
          <cell r="H1910" t="str">
            <v>Leave Encashment #186</v>
          </cell>
          <cell r="J1910">
            <v>0</v>
          </cell>
          <cell r="K1910">
            <v>0</v>
          </cell>
          <cell r="L1910">
            <v>0</v>
          </cell>
          <cell r="M1910">
            <v>11547475</v>
          </cell>
          <cell r="N1910">
            <v>413228</v>
          </cell>
          <cell r="O1910" t="str">
            <v>Dr</v>
          </cell>
          <cell r="P1910">
            <v>11134247</v>
          </cell>
        </row>
        <row r="1911">
          <cell r="H1911" t="str">
            <v>Gratuity #163</v>
          </cell>
          <cell r="J1911">
            <v>0</v>
          </cell>
          <cell r="K1911">
            <v>0</v>
          </cell>
          <cell r="L1911">
            <v>0</v>
          </cell>
          <cell r="M1911">
            <v>11125351</v>
          </cell>
          <cell r="N1911">
            <v>706998</v>
          </cell>
          <cell r="O1911" t="str">
            <v>Dr</v>
          </cell>
          <cell r="P1911">
            <v>10418353</v>
          </cell>
        </row>
        <row r="1912">
          <cell r="H1912" t="str">
            <v>Misc Deductions #158</v>
          </cell>
          <cell r="I1912" t="str">
            <v/>
          </cell>
          <cell r="J1912">
            <v>0</v>
          </cell>
          <cell r="K1912">
            <v>0</v>
          </cell>
          <cell r="L1912">
            <v>0</v>
          </cell>
          <cell r="M1912">
            <v>1359348</v>
          </cell>
          <cell r="N1912">
            <v>1586565</v>
          </cell>
          <cell r="O1912" t="str">
            <v>Cr</v>
          </cell>
          <cell r="P1912">
            <v>-227217</v>
          </cell>
        </row>
        <row r="1913">
          <cell r="H1913" t="str">
            <v>Uniform Allowance</v>
          </cell>
          <cell r="I1913" t="str">
            <v/>
          </cell>
          <cell r="J1913">
            <v>0</v>
          </cell>
          <cell r="K1913">
            <v>0</v>
          </cell>
          <cell r="L1913">
            <v>0</v>
          </cell>
          <cell r="M1913">
            <v>2249485</v>
          </cell>
          <cell r="N1913">
            <v>1935</v>
          </cell>
          <cell r="O1913" t="str">
            <v>Dr</v>
          </cell>
          <cell r="P1913">
            <v>2247550</v>
          </cell>
        </row>
        <row r="1914">
          <cell r="H1914" t="str">
            <v>Special Allowance</v>
          </cell>
          <cell r="I1914" t="str">
            <v/>
          </cell>
          <cell r="J1914">
            <v>0</v>
          </cell>
          <cell r="K1914">
            <v>0</v>
          </cell>
          <cell r="L1914">
            <v>0</v>
          </cell>
          <cell r="M1914">
            <v>72902420</v>
          </cell>
          <cell r="N1914">
            <v>1853460</v>
          </cell>
          <cell r="O1914" t="str">
            <v>Dr</v>
          </cell>
          <cell r="P1914">
            <v>71048960</v>
          </cell>
        </row>
        <row r="1915">
          <cell r="H1915" t="str">
            <v>Esi Employer</v>
          </cell>
          <cell r="I1915" t="str">
            <v/>
          </cell>
          <cell r="J1915">
            <v>0</v>
          </cell>
          <cell r="K1915">
            <v>0</v>
          </cell>
          <cell r="L1915">
            <v>0</v>
          </cell>
          <cell r="M1915">
            <v>43863</v>
          </cell>
          <cell r="N1915">
            <v>5</v>
          </cell>
          <cell r="O1915" t="str">
            <v>Dr</v>
          </cell>
          <cell r="P1915">
            <v>43858</v>
          </cell>
        </row>
        <row r="1916">
          <cell r="H1916" t="str">
            <v>Epf Admin Charges</v>
          </cell>
          <cell r="I1916" t="str">
            <v/>
          </cell>
          <cell r="J1916">
            <v>0</v>
          </cell>
          <cell r="K1916">
            <v>0</v>
          </cell>
          <cell r="L1916">
            <v>0</v>
          </cell>
          <cell r="M1916">
            <v>269889</v>
          </cell>
          <cell r="N1916">
            <v>413</v>
          </cell>
          <cell r="O1916" t="str">
            <v>Dr</v>
          </cell>
          <cell r="P1916">
            <v>269476</v>
          </cell>
        </row>
        <row r="1917">
          <cell r="H1917" t="str">
            <v>Edli Charges</v>
          </cell>
          <cell r="I1917" t="str">
            <v/>
          </cell>
          <cell r="J1917">
            <v>0</v>
          </cell>
          <cell r="K1917">
            <v>0</v>
          </cell>
          <cell r="L1917">
            <v>0</v>
          </cell>
          <cell r="M1917">
            <v>154950</v>
          </cell>
          <cell r="N1917">
            <v>450</v>
          </cell>
          <cell r="O1917" t="str">
            <v>Dr</v>
          </cell>
          <cell r="P1917">
            <v>154500</v>
          </cell>
        </row>
        <row r="1918">
          <cell r="H1918" t="str">
            <v>Eps</v>
          </cell>
          <cell r="I1918" t="str">
            <v/>
          </cell>
          <cell r="J1918">
            <v>0</v>
          </cell>
          <cell r="K1918">
            <v>0</v>
          </cell>
          <cell r="L1918">
            <v>0</v>
          </cell>
          <cell r="M1918">
            <v>2397268</v>
          </cell>
          <cell r="N1918">
            <v>5268</v>
          </cell>
          <cell r="O1918" t="str">
            <v>Dr</v>
          </cell>
          <cell r="P1918">
            <v>2392000</v>
          </cell>
        </row>
        <row r="1919">
          <cell r="H1919" t="str">
            <v>Employers Share</v>
          </cell>
          <cell r="I1919" t="str">
            <v/>
          </cell>
          <cell r="J1919">
            <v>0</v>
          </cell>
          <cell r="K1919">
            <v>0</v>
          </cell>
          <cell r="L1919">
            <v>0</v>
          </cell>
          <cell r="M1919">
            <v>4076446</v>
          </cell>
          <cell r="N1919">
            <v>550</v>
          </cell>
          <cell r="O1919" t="str">
            <v>Dr</v>
          </cell>
          <cell r="P1919">
            <v>4075896</v>
          </cell>
        </row>
        <row r="1920">
          <cell r="H1920" t="str">
            <v>Esic Employer Contribution</v>
          </cell>
          <cell r="I1920" t="str">
            <v/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6</v>
          </cell>
          <cell r="O1920" t="str">
            <v>Cr</v>
          </cell>
          <cell r="P1920">
            <v>-6</v>
          </cell>
        </row>
        <row r="1921">
          <cell r="H1921" t="str">
            <v>Mobile (r)</v>
          </cell>
          <cell r="I1921" t="str">
            <v/>
          </cell>
          <cell r="J1921">
            <v>0</v>
          </cell>
          <cell r="K1921">
            <v>0</v>
          </cell>
          <cell r="L1921">
            <v>0</v>
          </cell>
          <cell r="M1921">
            <v>1968056</v>
          </cell>
          <cell r="N1921">
            <v>1639758</v>
          </cell>
          <cell r="O1921" t="str">
            <v>Dr</v>
          </cell>
          <cell r="P1921">
            <v>328298</v>
          </cell>
        </row>
        <row r="1922">
          <cell r="H1922" t="str">
            <v>Food Coupons (r)</v>
          </cell>
          <cell r="I1922" t="str">
            <v/>
          </cell>
          <cell r="J1922">
            <v>0</v>
          </cell>
          <cell r="K1922">
            <v>0</v>
          </cell>
          <cell r="L1922">
            <v>0</v>
          </cell>
          <cell r="M1922">
            <v>1281381</v>
          </cell>
          <cell r="N1922">
            <v>745032</v>
          </cell>
          <cell r="O1922" t="str">
            <v>Dr</v>
          </cell>
          <cell r="P1922">
            <v>536349</v>
          </cell>
        </row>
        <row r="1923">
          <cell r="H1923" t="str">
            <v>Driver Salary (r)</v>
          </cell>
          <cell r="I1923" t="str">
            <v/>
          </cell>
          <cell r="J1923">
            <v>0</v>
          </cell>
          <cell r="K1923">
            <v>0</v>
          </cell>
          <cell r="L1923">
            <v>0</v>
          </cell>
          <cell r="M1923">
            <v>14675961</v>
          </cell>
          <cell r="N1923">
            <v>10290539</v>
          </cell>
          <cell r="O1923" t="str">
            <v>Dr</v>
          </cell>
          <cell r="P1923">
            <v>4385422</v>
          </cell>
        </row>
        <row r="1924">
          <cell r="H1924" t="str">
            <v>Conveyance (r)</v>
          </cell>
          <cell r="I1924" t="str">
            <v/>
          </cell>
          <cell r="J1924">
            <v>0</v>
          </cell>
          <cell r="K1924">
            <v>0</v>
          </cell>
          <cell r="L1924">
            <v>0</v>
          </cell>
          <cell r="M1924">
            <v>9822390</v>
          </cell>
          <cell r="N1924">
            <v>6938729</v>
          </cell>
          <cell r="O1924" t="str">
            <v>Dr</v>
          </cell>
          <cell r="P1924">
            <v>2883661</v>
          </cell>
        </row>
        <row r="1925">
          <cell r="H1925" t="str">
            <v>Books &amp; Periodicals (r)</v>
          </cell>
          <cell r="I1925" t="str">
            <v/>
          </cell>
          <cell r="J1925">
            <v>0</v>
          </cell>
          <cell r="K1925">
            <v>0</v>
          </cell>
          <cell r="L1925">
            <v>0</v>
          </cell>
          <cell r="M1925">
            <v>1217089</v>
          </cell>
          <cell r="N1925">
            <v>1051525</v>
          </cell>
          <cell r="O1925" t="str">
            <v>Dr</v>
          </cell>
          <cell r="P1925">
            <v>165564</v>
          </cell>
        </row>
        <row r="1926">
          <cell r="H1926" t="str">
            <v>Inspection &amp; Recogination Fee</v>
          </cell>
          <cell r="I1926" t="str">
            <v/>
          </cell>
          <cell r="J1926">
            <v>0</v>
          </cell>
          <cell r="K1926">
            <v>0</v>
          </cell>
          <cell r="L1926">
            <v>0</v>
          </cell>
          <cell r="M1926">
            <v>550000</v>
          </cell>
          <cell r="N1926">
            <v>0</v>
          </cell>
          <cell r="O1926" t="str">
            <v>Dr</v>
          </cell>
          <cell r="P1926">
            <v>550000</v>
          </cell>
        </row>
        <row r="1927">
          <cell r="H1927" t="str">
            <v>Machinery / Equipment Rental - Hostel</v>
          </cell>
          <cell r="I1927" t="str">
            <v/>
          </cell>
          <cell r="J1927">
            <v>0</v>
          </cell>
          <cell r="K1927">
            <v>0</v>
          </cell>
          <cell r="L1927">
            <v>0</v>
          </cell>
          <cell r="M1927">
            <v>985595</v>
          </cell>
          <cell r="N1927">
            <v>513615</v>
          </cell>
          <cell r="O1927" t="str">
            <v>Dr</v>
          </cell>
          <cell r="P1927">
            <v>471980</v>
          </cell>
        </row>
        <row r="1928">
          <cell r="H1928" t="str">
            <v>Machinery / Equipment Rental #241</v>
          </cell>
          <cell r="I1928" t="str">
            <v/>
          </cell>
          <cell r="J1928">
            <v>0</v>
          </cell>
          <cell r="K1928">
            <v>0</v>
          </cell>
          <cell r="L1928">
            <v>0</v>
          </cell>
          <cell r="M1928">
            <v>985601</v>
          </cell>
          <cell r="N1928">
            <v>487601</v>
          </cell>
          <cell r="O1928" t="str">
            <v>Dr</v>
          </cell>
          <cell r="P1928">
            <v>498000</v>
          </cell>
        </row>
        <row r="1929">
          <cell r="H1929" t="str">
            <v>Website Domain Charges #052</v>
          </cell>
          <cell r="I1929" t="str">
            <v/>
          </cell>
          <cell r="J1929">
            <v>0</v>
          </cell>
          <cell r="K1929">
            <v>0</v>
          </cell>
          <cell r="L1929">
            <v>0</v>
          </cell>
          <cell r="M1929">
            <v>187791</v>
          </cell>
          <cell r="N1929">
            <v>117291</v>
          </cell>
          <cell r="O1929" t="str">
            <v>Dr</v>
          </cell>
          <cell r="P1929">
            <v>70500</v>
          </cell>
        </row>
        <row r="1930">
          <cell r="H1930" t="str">
            <v>Audit Expenses #041</v>
          </cell>
          <cell r="I1930" t="str">
            <v/>
          </cell>
          <cell r="J1930">
            <v>0</v>
          </cell>
          <cell r="K1930">
            <v>0</v>
          </cell>
          <cell r="L1930">
            <v>0</v>
          </cell>
          <cell r="M1930">
            <v>476568</v>
          </cell>
          <cell r="N1930">
            <v>63000</v>
          </cell>
          <cell r="O1930" t="str">
            <v>Dr</v>
          </cell>
          <cell r="P1930">
            <v>413568</v>
          </cell>
        </row>
        <row r="1931">
          <cell r="H1931" t="str">
            <v>Donation #043</v>
          </cell>
          <cell r="I1931" t="str">
            <v/>
          </cell>
          <cell r="J1931">
            <v>0</v>
          </cell>
          <cell r="K1931">
            <v>0</v>
          </cell>
          <cell r="L1931">
            <v>0</v>
          </cell>
          <cell r="M1931">
            <v>1750000</v>
          </cell>
          <cell r="N1931">
            <v>750000</v>
          </cell>
          <cell r="O1931" t="str">
            <v>Dr</v>
          </cell>
          <cell r="P1931">
            <v>1000000</v>
          </cell>
        </row>
        <row r="1932">
          <cell r="H1932" t="str">
            <v>Stp #104 (hostel)</v>
          </cell>
          <cell r="I1932" t="str">
            <v/>
          </cell>
          <cell r="J1932">
            <v>0</v>
          </cell>
          <cell r="K1932">
            <v>0</v>
          </cell>
          <cell r="L1932">
            <v>0</v>
          </cell>
          <cell r="M1932">
            <v>459624</v>
          </cell>
          <cell r="N1932">
            <v>325812</v>
          </cell>
          <cell r="O1932" t="str">
            <v>Dr</v>
          </cell>
          <cell r="P1932">
            <v>133812</v>
          </cell>
        </row>
        <row r="1933">
          <cell r="H1933" t="str">
            <v>Stp #104</v>
          </cell>
          <cell r="I1933" t="str">
            <v/>
          </cell>
          <cell r="J1933">
            <v>0</v>
          </cell>
          <cell r="K1933">
            <v>0</v>
          </cell>
          <cell r="L1933">
            <v>0</v>
          </cell>
          <cell r="M1933">
            <v>2458820</v>
          </cell>
          <cell r="N1933">
            <v>1341595</v>
          </cell>
          <cell r="O1933" t="str">
            <v>Dr</v>
          </cell>
          <cell r="P1933">
            <v>1117225</v>
          </cell>
        </row>
        <row r="1934">
          <cell r="H1934" t="str">
            <v>Repair &amp; Replacement Of Kitchenware</v>
          </cell>
          <cell r="I1934" t="str">
            <v/>
          </cell>
          <cell r="J1934">
            <v>0</v>
          </cell>
          <cell r="K1934">
            <v>0</v>
          </cell>
          <cell r="L1934">
            <v>0</v>
          </cell>
          <cell r="M1934">
            <v>852100</v>
          </cell>
          <cell r="N1934">
            <v>0</v>
          </cell>
          <cell r="O1934" t="str">
            <v>Dr</v>
          </cell>
          <cell r="P1934">
            <v>852100</v>
          </cell>
        </row>
        <row r="1935">
          <cell r="H1935" t="str">
            <v>Housekeeping Material - Hostel</v>
          </cell>
          <cell r="I1935" t="str">
            <v/>
          </cell>
          <cell r="J1935">
            <v>0</v>
          </cell>
          <cell r="K1935">
            <v>0</v>
          </cell>
          <cell r="L1935">
            <v>0</v>
          </cell>
          <cell r="M1935">
            <v>229338</v>
          </cell>
          <cell r="N1935">
            <v>0</v>
          </cell>
          <cell r="O1935" t="str">
            <v>Dr</v>
          </cell>
          <cell r="P1935">
            <v>229338</v>
          </cell>
        </row>
        <row r="1936">
          <cell r="H1936" t="str">
            <v>Housekeeping Maintenance - Hostel</v>
          </cell>
          <cell r="I1936" t="str">
            <v/>
          </cell>
          <cell r="J1936">
            <v>0</v>
          </cell>
          <cell r="K1936">
            <v>0</v>
          </cell>
          <cell r="L1936">
            <v>0</v>
          </cell>
          <cell r="M1936">
            <v>7092927</v>
          </cell>
          <cell r="N1936">
            <v>3092860</v>
          </cell>
          <cell r="O1936" t="str">
            <v>Dr</v>
          </cell>
          <cell r="P1936">
            <v>4000067</v>
          </cell>
        </row>
        <row r="1937">
          <cell r="H1937" t="str">
            <v>Housekeeping - University #102</v>
          </cell>
          <cell r="I1937" t="str">
            <v/>
          </cell>
          <cell r="J1937">
            <v>0</v>
          </cell>
          <cell r="K1937">
            <v>0</v>
          </cell>
          <cell r="L1937">
            <v>0</v>
          </cell>
          <cell r="M1937">
            <v>103388</v>
          </cell>
          <cell r="N1937">
            <v>15500</v>
          </cell>
          <cell r="O1937" t="str">
            <v>Dr</v>
          </cell>
          <cell r="P1937">
            <v>87888</v>
          </cell>
        </row>
        <row r="1938">
          <cell r="H1938" t="str">
            <v>Housekeeping - Material #101</v>
          </cell>
          <cell r="I1938" t="str">
            <v/>
          </cell>
          <cell r="J1938">
            <v>0</v>
          </cell>
          <cell r="K1938">
            <v>0</v>
          </cell>
          <cell r="L1938">
            <v>0</v>
          </cell>
          <cell r="M1938">
            <v>444825</v>
          </cell>
          <cell r="N1938">
            <v>125987</v>
          </cell>
          <cell r="O1938" t="str">
            <v>Dr</v>
          </cell>
          <cell r="P1938">
            <v>318838</v>
          </cell>
        </row>
        <row r="1939">
          <cell r="H1939" t="str">
            <v>Housekeeping -maintenance University #106</v>
          </cell>
          <cell r="I1939" t="str">
            <v/>
          </cell>
          <cell r="J1939">
            <v>0</v>
          </cell>
          <cell r="K1939">
            <v>0</v>
          </cell>
          <cell r="L1939">
            <v>0</v>
          </cell>
          <cell r="M1939">
            <v>7028763</v>
          </cell>
          <cell r="N1939">
            <v>3020202</v>
          </cell>
          <cell r="O1939" t="str">
            <v>Dr</v>
          </cell>
          <cell r="P1939">
            <v>4008561</v>
          </cell>
        </row>
        <row r="1940">
          <cell r="H1940" t="str">
            <v>Housekeeping Office Management Exp.-hostel</v>
          </cell>
          <cell r="I1940" t="str">
            <v/>
          </cell>
          <cell r="J1940">
            <v>0</v>
          </cell>
          <cell r="K1940">
            <v>0</v>
          </cell>
          <cell r="L1940">
            <v>0</v>
          </cell>
          <cell r="M1940">
            <v>97131</v>
          </cell>
          <cell r="N1940">
            <v>30122</v>
          </cell>
          <cell r="O1940" t="str">
            <v>Dr</v>
          </cell>
          <cell r="P1940">
            <v>67009</v>
          </cell>
        </row>
        <row r="1941">
          <cell r="H1941" t="str">
            <v>Housekeeping-office Management #107</v>
          </cell>
          <cell r="I1941" t="str">
            <v/>
          </cell>
          <cell r="J1941">
            <v>0</v>
          </cell>
          <cell r="K1941">
            <v>0</v>
          </cell>
          <cell r="L1941">
            <v>0</v>
          </cell>
          <cell r="M1941">
            <v>3272574</v>
          </cell>
          <cell r="N1941">
            <v>1439197</v>
          </cell>
          <cell r="O1941" t="str">
            <v>Dr</v>
          </cell>
          <cell r="P1941">
            <v>1833377</v>
          </cell>
        </row>
        <row r="1942">
          <cell r="H1942" t="str">
            <v>Repair &amp; Maintenance Computer &amp; Printer</v>
          </cell>
          <cell r="I1942" t="str">
            <v/>
          </cell>
          <cell r="J1942">
            <v>0</v>
          </cell>
          <cell r="K1942">
            <v>0</v>
          </cell>
          <cell r="L1942">
            <v>0</v>
          </cell>
          <cell r="M1942">
            <v>74733</v>
          </cell>
          <cell r="N1942">
            <v>64615</v>
          </cell>
          <cell r="O1942" t="str">
            <v>Dr</v>
          </cell>
          <cell r="P1942">
            <v>10118</v>
          </cell>
        </row>
        <row r="1943">
          <cell r="H1943" t="str">
            <v>Student Books Exp. #024</v>
          </cell>
          <cell r="I1943" t="str">
            <v/>
          </cell>
          <cell r="J1943">
            <v>0</v>
          </cell>
          <cell r="K1943">
            <v>0</v>
          </cell>
          <cell r="L1943">
            <v>0</v>
          </cell>
          <cell r="M1943">
            <v>768046</v>
          </cell>
          <cell r="N1943">
            <v>709988</v>
          </cell>
          <cell r="O1943" t="str">
            <v>Dr</v>
          </cell>
          <cell r="P1943">
            <v>58058</v>
          </cell>
        </row>
        <row r="1944">
          <cell r="H1944" t="str">
            <v>Ccd Machine &amp; Pantry Consumables #085</v>
          </cell>
          <cell r="I1944" t="str">
            <v/>
          </cell>
          <cell r="J1944">
            <v>0</v>
          </cell>
          <cell r="K1944">
            <v>0</v>
          </cell>
          <cell r="L1944">
            <v>0</v>
          </cell>
          <cell r="M1944">
            <v>293921</v>
          </cell>
          <cell r="N1944">
            <v>0</v>
          </cell>
          <cell r="O1944" t="str">
            <v>Dr</v>
          </cell>
          <cell r="P1944">
            <v>293921</v>
          </cell>
        </row>
        <row r="1945">
          <cell r="H1945" t="str">
            <v>It Consumables #068</v>
          </cell>
          <cell r="I1945" t="str">
            <v/>
          </cell>
          <cell r="J1945">
            <v>0</v>
          </cell>
          <cell r="K1945">
            <v>0</v>
          </cell>
          <cell r="L1945">
            <v>0</v>
          </cell>
          <cell r="M1945">
            <v>678188</v>
          </cell>
          <cell r="N1945">
            <v>151771</v>
          </cell>
          <cell r="O1945" t="str">
            <v>Dr</v>
          </cell>
          <cell r="P1945">
            <v>526417</v>
          </cell>
        </row>
        <row r="1946">
          <cell r="H1946" t="str">
            <v>Workshop Expense - R&amp;m #020</v>
          </cell>
          <cell r="I1946" t="str">
            <v/>
          </cell>
          <cell r="J1946">
            <v>0</v>
          </cell>
          <cell r="K1946">
            <v>0</v>
          </cell>
          <cell r="L1946">
            <v>0</v>
          </cell>
          <cell r="M1946">
            <v>10000</v>
          </cell>
          <cell r="N1946">
            <v>10000</v>
          </cell>
          <cell r="P1946">
            <v>0</v>
          </cell>
        </row>
        <row r="1947">
          <cell r="H1947" t="str">
            <v>Workshop Expense - Consumables #019</v>
          </cell>
          <cell r="I1947" t="str">
            <v/>
          </cell>
          <cell r="J1947">
            <v>0</v>
          </cell>
          <cell r="K1947">
            <v>0</v>
          </cell>
          <cell r="L1947">
            <v>0</v>
          </cell>
          <cell r="M1947">
            <v>810</v>
          </cell>
          <cell r="N1947">
            <v>0</v>
          </cell>
          <cell r="O1947" t="str">
            <v>Dr</v>
          </cell>
          <cell r="P1947">
            <v>810</v>
          </cell>
        </row>
        <row r="1948">
          <cell r="H1948" t="str">
            <v>Professional &amp; Consultancy Charges #91</v>
          </cell>
          <cell r="I1948" t="str">
            <v/>
          </cell>
          <cell r="J1948">
            <v>0</v>
          </cell>
          <cell r="K1948">
            <v>0</v>
          </cell>
          <cell r="L1948">
            <v>0</v>
          </cell>
          <cell r="M1948">
            <v>17349338</v>
          </cell>
          <cell r="N1948">
            <v>8110794</v>
          </cell>
          <cell r="O1948" t="str">
            <v>Dr</v>
          </cell>
          <cell r="P1948">
            <v>9238544</v>
          </cell>
        </row>
        <row r="1949">
          <cell r="H1949" t="str">
            <v>Guest House Expenses #240</v>
          </cell>
          <cell r="I1949" t="str">
            <v/>
          </cell>
          <cell r="J1949">
            <v>0</v>
          </cell>
          <cell r="K1949">
            <v>0</v>
          </cell>
          <cell r="L1949">
            <v>0</v>
          </cell>
          <cell r="M1949">
            <v>20541</v>
          </cell>
          <cell r="N1949">
            <v>0</v>
          </cell>
          <cell r="O1949" t="str">
            <v>Dr</v>
          </cell>
          <cell r="P1949">
            <v>20541</v>
          </cell>
        </row>
        <row r="1950">
          <cell r="H1950" t="str">
            <v>Book Binding Expenses</v>
          </cell>
          <cell r="I1950" t="str">
            <v/>
          </cell>
          <cell r="J1950">
            <v>0</v>
          </cell>
          <cell r="K1950">
            <v>0</v>
          </cell>
          <cell r="L1950">
            <v>0</v>
          </cell>
          <cell r="M1950">
            <v>15000</v>
          </cell>
          <cell r="N1950">
            <v>0</v>
          </cell>
          <cell r="O1950" t="str">
            <v>Dr</v>
          </cell>
          <cell r="P1950">
            <v>15000</v>
          </cell>
        </row>
        <row r="1951">
          <cell r="H1951" t="str">
            <v>Noc/renewal Charges #232</v>
          </cell>
          <cell r="I1951" t="str">
            <v/>
          </cell>
          <cell r="J1951">
            <v>0</v>
          </cell>
          <cell r="K1951">
            <v>0</v>
          </cell>
          <cell r="L1951">
            <v>0</v>
          </cell>
          <cell r="M1951">
            <v>152885</v>
          </cell>
          <cell r="N1951">
            <v>0</v>
          </cell>
          <cell r="O1951" t="str">
            <v>Dr</v>
          </cell>
          <cell r="P1951">
            <v>152885</v>
          </cell>
        </row>
        <row r="1952">
          <cell r="H1952" t="str">
            <v>Short &amp; Excess #373</v>
          </cell>
          <cell r="I1952" t="str">
            <v/>
          </cell>
          <cell r="J1952">
            <v>0</v>
          </cell>
          <cell r="K1952">
            <v>0</v>
          </cell>
          <cell r="L1952">
            <v>0</v>
          </cell>
          <cell r="M1952">
            <v>295.11</v>
          </cell>
          <cell r="N1952">
            <v>539.70000000000005</v>
          </cell>
          <cell r="O1952" t="str">
            <v>Cr</v>
          </cell>
          <cell r="P1952">
            <v>-244.59000000000003</v>
          </cell>
        </row>
        <row r="1953">
          <cell r="H1953" t="str">
            <v>General Admin &amp; Misc Exp #047</v>
          </cell>
          <cell r="I1953" t="str">
            <v/>
          </cell>
          <cell r="J1953">
            <v>0</v>
          </cell>
          <cell r="K1953">
            <v>0</v>
          </cell>
          <cell r="L1953">
            <v>0</v>
          </cell>
          <cell r="M1953">
            <v>12022</v>
          </cell>
          <cell r="N1953">
            <v>168</v>
          </cell>
          <cell r="O1953" t="str">
            <v>Dr</v>
          </cell>
          <cell r="P1953">
            <v>11854</v>
          </cell>
        </row>
        <row r="1954">
          <cell r="H1954" t="str">
            <v>Books &amp; Periodicals #001</v>
          </cell>
          <cell r="I1954" t="str">
            <v/>
          </cell>
          <cell r="J1954">
            <v>0</v>
          </cell>
          <cell r="K1954">
            <v>0</v>
          </cell>
          <cell r="L1954">
            <v>0</v>
          </cell>
          <cell r="M1954">
            <v>6702</v>
          </cell>
          <cell r="N1954">
            <v>335</v>
          </cell>
          <cell r="O1954" t="str">
            <v>Dr</v>
          </cell>
          <cell r="P1954">
            <v>6367</v>
          </cell>
        </row>
        <row r="1955">
          <cell r="H1955" t="str">
            <v>Seed Grant Project-1-exp</v>
          </cell>
          <cell r="J1955">
            <v>0</v>
          </cell>
          <cell r="K1955">
            <v>0</v>
          </cell>
          <cell r="L1955">
            <v>0</v>
          </cell>
          <cell r="M1955">
            <v>140621</v>
          </cell>
          <cell r="N1955">
            <v>0</v>
          </cell>
          <cell r="O1955" t="str">
            <v>Dr</v>
          </cell>
          <cell r="P1955">
            <v>140621</v>
          </cell>
        </row>
        <row r="1956">
          <cell r="H1956" t="str">
            <v>Seed Grant Project-2-exp</v>
          </cell>
          <cell r="J1956">
            <v>0</v>
          </cell>
          <cell r="K1956">
            <v>0</v>
          </cell>
          <cell r="L1956">
            <v>0</v>
          </cell>
          <cell r="M1956">
            <v>599442</v>
          </cell>
          <cell r="N1956">
            <v>0</v>
          </cell>
          <cell r="O1956" t="str">
            <v>Dr</v>
          </cell>
          <cell r="P1956">
            <v>599442</v>
          </cell>
        </row>
        <row r="1957">
          <cell r="H1957" t="str">
            <v>Seed Grant Project-3-exp</v>
          </cell>
          <cell r="J1957">
            <v>0</v>
          </cell>
          <cell r="K1957">
            <v>0</v>
          </cell>
          <cell r="L1957">
            <v>0</v>
          </cell>
          <cell r="M1957">
            <v>223400</v>
          </cell>
          <cell r="N1957">
            <v>0</v>
          </cell>
          <cell r="O1957" t="str">
            <v>Dr</v>
          </cell>
          <cell r="P1957">
            <v>223400</v>
          </cell>
        </row>
        <row r="1958">
          <cell r="H1958" t="str">
            <v>Seed Grant- Project -2021-22-001-exp</v>
          </cell>
          <cell r="J1958">
            <v>0</v>
          </cell>
          <cell r="K1958">
            <v>0</v>
          </cell>
          <cell r="L1958">
            <v>0</v>
          </cell>
          <cell r="M1958">
            <v>101325</v>
          </cell>
          <cell r="N1958">
            <v>0</v>
          </cell>
          <cell r="O1958" t="str">
            <v>Dr</v>
          </cell>
          <cell r="P1958">
            <v>101325</v>
          </cell>
        </row>
        <row r="1959">
          <cell r="H1959" t="str">
            <v>Parking &amp; Toll Exp. #063</v>
          </cell>
          <cell r="I1959" t="str">
            <v/>
          </cell>
          <cell r="J1959">
            <v>0</v>
          </cell>
          <cell r="K1959">
            <v>0</v>
          </cell>
          <cell r="L1959">
            <v>0</v>
          </cell>
          <cell r="M1959">
            <v>49911</v>
          </cell>
          <cell r="N1959">
            <v>0</v>
          </cell>
          <cell r="O1959" t="str">
            <v>Dr</v>
          </cell>
          <cell r="P1959">
            <v>49911</v>
          </cell>
        </row>
        <row r="1960">
          <cell r="H1960" t="str">
            <v>Laundary Expenses -hostel</v>
          </cell>
          <cell r="I1960" t="str">
            <v/>
          </cell>
          <cell r="J1960">
            <v>0</v>
          </cell>
          <cell r="K1960">
            <v>0</v>
          </cell>
          <cell r="L1960">
            <v>0</v>
          </cell>
          <cell r="M1960">
            <v>820681</v>
          </cell>
          <cell r="N1960">
            <v>193670</v>
          </cell>
          <cell r="O1960" t="str">
            <v>Dr</v>
          </cell>
          <cell r="P1960">
            <v>627011</v>
          </cell>
        </row>
        <row r="1961">
          <cell r="H1961" t="str">
            <v>Food Expenses #081</v>
          </cell>
          <cell r="I1961" t="str">
            <v/>
          </cell>
          <cell r="J1961">
            <v>0</v>
          </cell>
          <cell r="K1961">
            <v>0</v>
          </cell>
          <cell r="L1961">
            <v>0</v>
          </cell>
          <cell r="M1961">
            <v>6131</v>
          </cell>
          <cell r="N1961">
            <v>0</v>
          </cell>
          <cell r="O1961" t="str">
            <v>Dr</v>
          </cell>
          <cell r="P1961">
            <v>6131</v>
          </cell>
        </row>
        <row r="1962">
          <cell r="H1962" t="str">
            <v>Apartment Hostel-d Mess-food Compass #083</v>
          </cell>
          <cell r="I1962" t="str">
            <v/>
          </cell>
          <cell r="J1962">
            <v>0</v>
          </cell>
          <cell r="K1962">
            <v>0</v>
          </cell>
          <cell r="L1962">
            <v>0</v>
          </cell>
          <cell r="M1962">
            <v>9710751</v>
          </cell>
          <cell r="N1962">
            <v>3460814</v>
          </cell>
          <cell r="O1962" t="str">
            <v>Dr</v>
          </cell>
          <cell r="P1962">
            <v>6249937</v>
          </cell>
        </row>
        <row r="1963">
          <cell r="H1963" t="str">
            <v>Travelling Exp. -recruitment #256</v>
          </cell>
          <cell r="I1963" t="str">
            <v/>
          </cell>
          <cell r="J1963">
            <v>0</v>
          </cell>
          <cell r="K1963">
            <v>0</v>
          </cell>
          <cell r="L1963">
            <v>0</v>
          </cell>
          <cell r="M1963">
            <v>43256</v>
          </cell>
          <cell r="N1963">
            <v>0</v>
          </cell>
          <cell r="O1963" t="str">
            <v>Dr</v>
          </cell>
          <cell r="P1963">
            <v>43256</v>
          </cell>
        </row>
        <row r="1964">
          <cell r="H1964" t="str">
            <v>Recruitment Consultant Expense #92</v>
          </cell>
          <cell r="I1964" t="str">
            <v/>
          </cell>
          <cell r="J1964">
            <v>0</v>
          </cell>
          <cell r="K1964">
            <v>0</v>
          </cell>
          <cell r="L1964">
            <v>0</v>
          </cell>
          <cell r="M1964">
            <v>4304227</v>
          </cell>
          <cell r="N1964">
            <v>673920</v>
          </cell>
          <cell r="O1964" t="str">
            <v>Dr</v>
          </cell>
          <cell r="P1964">
            <v>3630307</v>
          </cell>
        </row>
        <row r="1965">
          <cell r="H1965" t="str">
            <v>Food Expenses-recruitment #086</v>
          </cell>
          <cell r="I1965" t="str">
            <v/>
          </cell>
          <cell r="J1965">
            <v>0</v>
          </cell>
          <cell r="K1965">
            <v>0</v>
          </cell>
          <cell r="L1965">
            <v>0</v>
          </cell>
          <cell r="M1965">
            <v>2226</v>
          </cell>
          <cell r="N1965">
            <v>0</v>
          </cell>
          <cell r="O1965" t="str">
            <v>Dr</v>
          </cell>
          <cell r="P1965">
            <v>2226</v>
          </cell>
        </row>
        <row r="1966">
          <cell r="H1966" t="str">
            <v>Electricity Charges - Hostels #073</v>
          </cell>
          <cell r="I1966" t="str">
            <v/>
          </cell>
          <cell r="J1966">
            <v>0</v>
          </cell>
          <cell r="K1966">
            <v>0</v>
          </cell>
          <cell r="L1966">
            <v>0</v>
          </cell>
          <cell r="M1966">
            <v>2543641</v>
          </cell>
          <cell r="N1966">
            <v>1295561</v>
          </cell>
          <cell r="O1966" t="str">
            <v>Dr</v>
          </cell>
          <cell r="P1966">
            <v>1248080</v>
          </cell>
        </row>
        <row r="1967">
          <cell r="H1967" t="str">
            <v>Electricity Charges - University #072</v>
          </cell>
          <cell r="I1967" t="str">
            <v/>
          </cell>
          <cell r="J1967">
            <v>0</v>
          </cell>
          <cell r="K1967">
            <v>0</v>
          </cell>
          <cell r="L1967">
            <v>0</v>
          </cell>
          <cell r="M1967">
            <v>17557034</v>
          </cell>
          <cell r="N1967">
            <v>10260968</v>
          </cell>
          <cell r="O1967" t="str">
            <v>Dr</v>
          </cell>
          <cell r="P1967">
            <v>7296066</v>
          </cell>
        </row>
        <row r="1968">
          <cell r="H1968" t="str">
            <v>Electricity Charges-staff #075</v>
          </cell>
          <cell r="I1968" t="str">
            <v/>
          </cell>
          <cell r="J1968">
            <v>0</v>
          </cell>
          <cell r="K1968">
            <v>0</v>
          </cell>
          <cell r="L1968">
            <v>0</v>
          </cell>
          <cell r="M1968">
            <v>2049873</v>
          </cell>
          <cell r="N1968">
            <v>1807065</v>
          </cell>
          <cell r="O1968" t="str">
            <v>Dr</v>
          </cell>
          <cell r="P1968">
            <v>242808</v>
          </cell>
        </row>
        <row r="1969">
          <cell r="H1969" t="str">
            <v>Electricity Charges - Library #074</v>
          </cell>
          <cell r="I1969" t="str">
            <v/>
          </cell>
          <cell r="J1969">
            <v>0</v>
          </cell>
          <cell r="K1969">
            <v>0</v>
          </cell>
          <cell r="L1969">
            <v>0</v>
          </cell>
          <cell r="M1969">
            <v>177327</v>
          </cell>
          <cell r="N1969">
            <v>117847</v>
          </cell>
          <cell r="O1969" t="str">
            <v>Dr</v>
          </cell>
          <cell r="P1969">
            <v>59480</v>
          </cell>
        </row>
        <row r="1970">
          <cell r="H1970" t="str">
            <v>Dg Set Running &amp; Maint.-hostel</v>
          </cell>
          <cell r="I1970" t="str">
            <v/>
          </cell>
          <cell r="J1970">
            <v>0</v>
          </cell>
          <cell r="K1970">
            <v>0</v>
          </cell>
          <cell r="L1970">
            <v>0</v>
          </cell>
          <cell r="M1970">
            <v>66522</v>
          </cell>
          <cell r="N1970">
            <v>0</v>
          </cell>
          <cell r="O1970" t="str">
            <v>Dr</v>
          </cell>
          <cell r="P1970">
            <v>66522</v>
          </cell>
        </row>
        <row r="1971">
          <cell r="H1971" t="str">
            <v>Dg Set Running &amp; Maint. #070</v>
          </cell>
          <cell r="I1971" t="str">
            <v/>
          </cell>
          <cell r="J1971">
            <v>0</v>
          </cell>
          <cell r="K1971">
            <v>0</v>
          </cell>
          <cell r="L1971">
            <v>0</v>
          </cell>
          <cell r="M1971">
            <v>2020482</v>
          </cell>
          <cell r="N1971">
            <v>0</v>
          </cell>
          <cell r="O1971" t="str">
            <v>Dr</v>
          </cell>
          <cell r="P1971">
            <v>2020482</v>
          </cell>
        </row>
        <row r="1972">
          <cell r="H1972" t="str">
            <v>Gift Expenses #197</v>
          </cell>
          <cell r="I1972" t="str">
            <v/>
          </cell>
          <cell r="J1972">
            <v>0</v>
          </cell>
          <cell r="K1972">
            <v>0</v>
          </cell>
          <cell r="L1972">
            <v>0</v>
          </cell>
          <cell r="M1972">
            <v>229255</v>
          </cell>
          <cell r="N1972">
            <v>0</v>
          </cell>
          <cell r="O1972" t="str">
            <v>Dr</v>
          </cell>
          <cell r="P1972">
            <v>229255</v>
          </cell>
        </row>
        <row r="1973">
          <cell r="H1973" t="str">
            <v>Watch &amp; Ward Charges - Hostel</v>
          </cell>
          <cell r="I1973" t="str">
            <v/>
          </cell>
          <cell r="J1973">
            <v>0</v>
          </cell>
          <cell r="K1973">
            <v>0</v>
          </cell>
          <cell r="L1973">
            <v>0</v>
          </cell>
          <cell r="M1973">
            <v>2918067</v>
          </cell>
          <cell r="N1973">
            <v>1310249</v>
          </cell>
          <cell r="O1973" t="str">
            <v>Dr</v>
          </cell>
          <cell r="P1973">
            <v>1607818</v>
          </cell>
        </row>
        <row r="1974">
          <cell r="H1974" t="str">
            <v>Watch &amp; Ward Charges #105</v>
          </cell>
          <cell r="I1974" t="str">
            <v/>
          </cell>
          <cell r="J1974">
            <v>0</v>
          </cell>
          <cell r="K1974">
            <v>0</v>
          </cell>
          <cell r="L1974">
            <v>0</v>
          </cell>
          <cell r="M1974">
            <v>10361002</v>
          </cell>
          <cell r="N1974">
            <v>4629010</v>
          </cell>
          <cell r="O1974" t="str">
            <v>Dr</v>
          </cell>
          <cell r="P1974">
            <v>5731992</v>
          </cell>
        </row>
        <row r="1975">
          <cell r="H1975" t="str">
            <v>Technical Manpower Expenses-hostel</v>
          </cell>
          <cell r="I1975" t="str">
            <v/>
          </cell>
          <cell r="J1975">
            <v>0</v>
          </cell>
          <cell r="K1975">
            <v>0</v>
          </cell>
          <cell r="L1975">
            <v>0</v>
          </cell>
          <cell r="M1975">
            <v>3476033</v>
          </cell>
          <cell r="N1975">
            <v>1875730</v>
          </cell>
          <cell r="O1975" t="str">
            <v>Dr</v>
          </cell>
          <cell r="P1975">
            <v>1600303</v>
          </cell>
        </row>
        <row r="1976">
          <cell r="H1976" t="str">
            <v>Technical Manpower Expenses</v>
          </cell>
          <cell r="I1976" t="str">
            <v/>
          </cell>
          <cell r="J1976">
            <v>0</v>
          </cell>
          <cell r="K1976">
            <v>0</v>
          </cell>
          <cell r="L1976">
            <v>0</v>
          </cell>
          <cell r="M1976">
            <v>3709878</v>
          </cell>
          <cell r="N1976">
            <v>1701636</v>
          </cell>
          <cell r="O1976" t="str">
            <v>Dr</v>
          </cell>
          <cell r="P1976">
            <v>2008242</v>
          </cell>
        </row>
        <row r="1977">
          <cell r="H1977" t="str">
            <v>Internet &amp; Telephone #046</v>
          </cell>
          <cell r="I1977" t="str">
            <v/>
          </cell>
          <cell r="J1977">
            <v>0</v>
          </cell>
          <cell r="K1977">
            <v>0</v>
          </cell>
          <cell r="L1977">
            <v>0</v>
          </cell>
          <cell r="M1977">
            <v>1892951</v>
          </cell>
          <cell r="N1977">
            <v>376099</v>
          </cell>
          <cell r="O1977" t="str">
            <v>Dr</v>
          </cell>
          <cell r="P1977">
            <v>1516852</v>
          </cell>
        </row>
        <row r="1978">
          <cell r="H1978" t="str">
            <v>Relocation Exp #061</v>
          </cell>
          <cell r="I1978" t="str">
            <v/>
          </cell>
          <cell r="J1978">
            <v>0</v>
          </cell>
          <cell r="K1978">
            <v>0</v>
          </cell>
          <cell r="L1978">
            <v>0</v>
          </cell>
          <cell r="M1978">
            <v>638421</v>
          </cell>
          <cell r="N1978">
            <v>284800</v>
          </cell>
          <cell r="O1978" t="str">
            <v>Dr</v>
          </cell>
          <cell r="P1978">
            <v>353621</v>
          </cell>
        </row>
        <row r="1979">
          <cell r="H1979" t="str">
            <v>Printing &amp; Stationery Charges #049</v>
          </cell>
          <cell r="I1979" t="str">
            <v/>
          </cell>
          <cell r="J1979">
            <v>0</v>
          </cell>
          <cell r="K1979">
            <v>0</v>
          </cell>
          <cell r="L1979">
            <v>0</v>
          </cell>
          <cell r="M1979">
            <v>764804</v>
          </cell>
          <cell r="N1979">
            <v>36840</v>
          </cell>
          <cell r="O1979" t="str">
            <v>Dr</v>
          </cell>
          <cell r="P1979">
            <v>727964</v>
          </cell>
        </row>
        <row r="1980">
          <cell r="H1980" t="str">
            <v>Photocopy Exp #060</v>
          </cell>
          <cell r="I1980" t="str">
            <v/>
          </cell>
          <cell r="J1980">
            <v>0</v>
          </cell>
          <cell r="K1980">
            <v>0</v>
          </cell>
          <cell r="L1980">
            <v>0</v>
          </cell>
          <cell r="M1980">
            <v>72767</v>
          </cell>
          <cell r="N1980">
            <v>16000</v>
          </cell>
          <cell r="O1980" t="str">
            <v>Dr</v>
          </cell>
          <cell r="P1980">
            <v>56767</v>
          </cell>
        </row>
        <row r="1981">
          <cell r="H1981" t="str">
            <v>Dth Recharge #054</v>
          </cell>
          <cell r="I1981" t="str">
            <v/>
          </cell>
          <cell r="J1981">
            <v>0</v>
          </cell>
          <cell r="K1981">
            <v>0</v>
          </cell>
          <cell r="L1981">
            <v>0</v>
          </cell>
          <cell r="M1981">
            <v>30900</v>
          </cell>
          <cell r="N1981">
            <v>18040</v>
          </cell>
          <cell r="O1981" t="str">
            <v>Dr</v>
          </cell>
          <cell r="P1981">
            <v>12860</v>
          </cell>
        </row>
        <row r="1982">
          <cell r="H1982" t="str">
            <v>Postage &amp; Courier Charges #048</v>
          </cell>
          <cell r="I1982" t="str">
            <v/>
          </cell>
          <cell r="J1982">
            <v>0</v>
          </cell>
          <cell r="K1982">
            <v>0</v>
          </cell>
          <cell r="L1982">
            <v>0</v>
          </cell>
          <cell r="M1982">
            <v>69998</v>
          </cell>
          <cell r="N1982">
            <v>30451</v>
          </cell>
          <cell r="O1982" t="str">
            <v>Dr</v>
          </cell>
          <cell r="P1982">
            <v>39547</v>
          </cell>
        </row>
        <row r="1983">
          <cell r="H1983" t="str">
            <v>Erp Expenses</v>
          </cell>
          <cell r="I1983" t="str">
            <v/>
          </cell>
          <cell r="J1983">
            <v>0</v>
          </cell>
          <cell r="K1983">
            <v>0</v>
          </cell>
          <cell r="L1983">
            <v>0</v>
          </cell>
          <cell r="M1983">
            <v>7432318</v>
          </cell>
          <cell r="N1983">
            <v>2177900</v>
          </cell>
          <cell r="O1983" t="str">
            <v>Dr</v>
          </cell>
          <cell r="P1983">
            <v>5254418</v>
          </cell>
        </row>
        <row r="1984">
          <cell r="H1984" t="str">
            <v>Insurance Expenses #045</v>
          </cell>
          <cell r="I1984" t="str">
            <v/>
          </cell>
          <cell r="J1984">
            <v>0</v>
          </cell>
          <cell r="K1984">
            <v>0</v>
          </cell>
          <cell r="L1984">
            <v>0</v>
          </cell>
          <cell r="M1984">
            <v>1400588</v>
          </cell>
          <cell r="N1984">
            <v>606872</v>
          </cell>
          <cell r="O1984" t="str">
            <v>Dr</v>
          </cell>
          <cell r="P1984">
            <v>793716</v>
          </cell>
        </row>
        <row r="1985">
          <cell r="H1985" t="str">
            <v>Bank Charges #042</v>
          </cell>
          <cell r="I1985" t="str">
            <v/>
          </cell>
          <cell r="J1985">
            <v>0</v>
          </cell>
          <cell r="K1985">
            <v>0</v>
          </cell>
          <cell r="L1985">
            <v>0</v>
          </cell>
          <cell r="M1985">
            <v>355365.81</v>
          </cell>
          <cell r="N1985">
            <v>50670.39</v>
          </cell>
          <cell r="O1985" t="str">
            <v>Dr</v>
          </cell>
          <cell r="P1985">
            <v>304695.42</v>
          </cell>
        </row>
        <row r="1986">
          <cell r="H1986" t="str">
            <v>Moot Court Expenses</v>
          </cell>
          <cell r="I1986" t="str">
            <v/>
          </cell>
          <cell r="J1986">
            <v>0</v>
          </cell>
          <cell r="K1986">
            <v>0</v>
          </cell>
          <cell r="L1986">
            <v>0</v>
          </cell>
          <cell r="M1986">
            <v>5000</v>
          </cell>
          <cell r="N1986">
            <v>0</v>
          </cell>
          <cell r="O1986" t="str">
            <v>Dr</v>
          </cell>
          <cell r="P1986">
            <v>5000</v>
          </cell>
        </row>
        <row r="1987">
          <cell r="H1987" t="str">
            <v>Membership Fee #007</v>
          </cell>
          <cell r="I1987" t="str">
            <v/>
          </cell>
          <cell r="J1987">
            <v>0</v>
          </cell>
          <cell r="K1987">
            <v>0</v>
          </cell>
          <cell r="L1987">
            <v>0</v>
          </cell>
          <cell r="M1987">
            <v>1636045.9</v>
          </cell>
          <cell r="N1987">
            <v>696900.55</v>
          </cell>
          <cell r="O1987" t="str">
            <v>Dr</v>
          </cell>
          <cell r="P1987">
            <v>939145.34999999986</v>
          </cell>
        </row>
        <row r="1988">
          <cell r="H1988" t="str">
            <v>Experiential Learning</v>
          </cell>
          <cell r="I1988" t="str">
            <v/>
          </cell>
          <cell r="J1988">
            <v>0</v>
          </cell>
          <cell r="K1988">
            <v>0</v>
          </cell>
          <cell r="L1988">
            <v>0</v>
          </cell>
          <cell r="M1988">
            <v>3700</v>
          </cell>
          <cell r="N1988">
            <v>3700</v>
          </cell>
          <cell r="P1988">
            <v>0</v>
          </cell>
        </row>
        <row r="1989">
          <cell r="H1989" t="str">
            <v>Outbound Activity #204</v>
          </cell>
          <cell r="I1989" t="str">
            <v/>
          </cell>
          <cell r="J1989">
            <v>0</v>
          </cell>
          <cell r="K1989">
            <v>0</v>
          </cell>
          <cell r="L1989">
            <v>0</v>
          </cell>
          <cell r="M1989">
            <v>52564</v>
          </cell>
          <cell r="N1989">
            <v>0</v>
          </cell>
          <cell r="O1989" t="str">
            <v>Dr</v>
          </cell>
          <cell r="P1989">
            <v>52564</v>
          </cell>
        </row>
        <row r="1990">
          <cell r="H1990" t="str">
            <v>Founder Day Exp. #202</v>
          </cell>
          <cell r="I1990" t="str">
            <v/>
          </cell>
          <cell r="J1990">
            <v>0</v>
          </cell>
          <cell r="K1990">
            <v>0</v>
          </cell>
          <cell r="L1990">
            <v>0</v>
          </cell>
          <cell r="M1990">
            <v>109879</v>
          </cell>
          <cell r="N1990">
            <v>25600</v>
          </cell>
          <cell r="O1990" t="str">
            <v>Dr</v>
          </cell>
          <cell r="P1990">
            <v>84279</v>
          </cell>
        </row>
        <row r="1991">
          <cell r="H1991" t="str">
            <v>Convocation Exp #198</v>
          </cell>
          <cell r="I1991" t="str">
            <v/>
          </cell>
          <cell r="J1991">
            <v>0</v>
          </cell>
          <cell r="K1991">
            <v>0</v>
          </cell>
          <cell r="L1991">
            <v>0</v>
          </cell>
          <cell r="M1991">
            <v>1069052</v>
          </cell>
          <cell r="N1991">
            <v>68965</v>
          </cell>
          <cell r="O1991" t="str">
            <v>Dr</v>
          </cell>
          <cell r="P1991">
            <v>1000087</v>
          </cell>
        </row>
        <row r="1992">
          <cell r="H1992" t="str">
            <v>Boards &amp; Others Meeting #370</v>
          </cell>
          <cell r="I1992" t="str">
            <v/>
          </cell>
          <cell r="J1992">
            <v>0</v>
          </cell>
          <cell r="K1992">
            <v>0</v>
          </cell>
          <cell r="L1992">
            <v>0</v>
          </cell>
          <cell r="M1992">
            <v>48664</v>
          </cell>
          <cell r="N1992">
            <v>21668</v>
          </cell>
          <cell r="O1992" t="str">
            <v>Dr</v>
          </cell>
          <cell r="P1992">
            <v>26996</v>
          </cell>
        </row>
        <row r="1993">
          <cell r="H1993" t="str">
            <v>Practise School-3 #030</v>
          </cell>
          <cell r="I1993" t="str">
            <v/>
          </cell>
          <cell r="J1993">
            <v>0</v>
          </cell>
          <cell r="K1993">
            <v>0</v>
          </cell>
          <cell r="L1993">
            <v>0</v>
          </cell>
          <cell r="M1993">
            <v>121374</v>
          </cell>
          <cell r="N1993">
            <v>0</v>
          </cell>
          <cell r="O1993" t="str">
            <v>Dr</v>
          </cell>
          <cell r="P1993">
            <v>121374</v>
          </cell>
        </row>
        <row r="1994">
          <cell r="H1994" t="str">
            <v>Placement Expenses #027</v>
          </cell>
          <cell r="I1994" t="str">
            <v/>
          </cell>
          <cell r="J1994">
            <v>0</v>
          </cell>
          <cell r="K1994">
            <v>0</v>
          </cell>
          <cell r="L1994">
            <v>0</v>
          </cell>
          <cell r="M1994">
            <v>11083</v>
          </cell>
          <cell r="N1994">
            <v>0</v>
          </cell>
          <cell r="O1994" t="str">
            <v>Dr</v>
          </cell>
          <cell r="P1994">
            <v>11083</v>
          </cell>
        </row>
        <row r="1995">
          <cell r="H1995" t="str">
            <v>Board Of Studies Expenses #037</v>
          </cell>
          <cell r="I1995" t="str">
            <v/>
          </cell>
          <cell r="J1995">
            <v>0</v>
          </cell>
          <cell r="K1995">
            <v>0</v>
          </cell>
          <cell r="L1995">
            <v>0</v>
          </cell>
          <cell r="M1995">
            <v>140000</v>
          </cell>
          <cell r="N1995">
            <v>0</v>
          </cell>
          <cell r="O1995" t="str">
            <v>Dr</v>
          </cell>
          <cell r="P1995">
            <v>140000</v>
          </cell>
        </row>
        <row r="1996">
          <cell r="H1996" t="str">
            <v>International Conference-12th Icmsc Expenses</v>
          </cell>
          <cell r="I1996" t="str">
            <v/>
          </cell>
          <cell r="J1996">
            <v>0</v>
          </cell>
          <cell r="K1996">
            <v>0</v>
          </cell>
          <cell r="L1996">
            <v>0</v>
          </cell>
          <cell r="M1996">
            <v>170817.58</v>
          </cell>
          <cell r="N1996">
            <v>45</v>
          </cell>
          <cell r="O1996" t="str">
            <v>Dr</v>
          </cell>
          <cell r="P1996">
            <v>170772.58</v>
          </cell>
        </row>
        <row r="1997">
          <cell r="H1997" t="str">
            <v>Workshop &amp; Seminars</v>
          </cell>
          <cell r="I1997" t="str">
            <v/>
          </cell>
          <cell r="J1997">
            <v>0</v>
          </cell>
          <cell r="K1997">
            <v>0</v>
          </cell>
          <cell r="L1997">
            <v>0</v>
          </cell>
          <cell r="M1997">
            <v>193630</v>
          </cell>
          <cell r="N1997">
            <v>47851</v>
          </cell>
          <cell r="O1997" t="str">
            <v>Dr</v>
          </cell>
          <cell r="P1997">
            <v>145779</v>
          </cell>
        </row>
        <row r="1998">
          <cell r="H1998" t="str">
            <v>Student Seminar /workshops #031</v>
          </cell>
          <cell r="I1998" t="str">
            <v/>
          </cell>
          <cell r="J1998">
            <v>0</v>
          </cell>
          <cell r="K1998">
            <v>0</v>
          </cell>
          <cell r="L1998">
            <v>0</v>
          </cell>
          <cell r="M1998">
            <v>200850</v>
          </cell>
          <cell r="N1998">
            <v>177000</v>
          </cell>
          <cell r="O1998" t="str">
            <v>Dr</v>
          </cell>
          <cell r="P1998">
            <v>23850</v>
          </cell>
        </row>
        <row r="1999">
          <cell r="H1999" t="str">
            <v>Faculty Development Workshop # 026</v>
          </cell>
          <cell r="I1999" t="str">
            <v/>
          </cell>
          <cell r="J1999">
            <v>0</v>
          </cell>
          <cell r="K1999">
            <v>0</v>
          </cell>
          <cell r="L1999">
            <v>0</v>
          </cell>
          <cell r="M1999">
            <v>15161</v>
          </cell>
          <cell r="N1999">
            <v>6500</v>
          </cell>
          <cell r="O1999" t="str">
            <v>Dr</v>
          </cell>
          <cell r="P1999">
            <v>8661</v>
          </cell>
        </row>
        <row r="2000">
          <cell r="H2000" t="str">
            <v>Conference &amp; Seminars #003</v>
          </cell>
          <cell r="I2000" t="str">
            <v/>
          </cell>
          <cell r="J2000">
            <v>0</v>
          </cell>
          <cell r="K2000">
            <v>0</v>
          </cell>
          <cell r="L2000">
            <v>0</v>
          </cell>
          <cell r="M2000">
            <v>8422125</v>
          </cell>
          <cell r="N2000">
            <v>5779930</v>
          </cell>
          <cell r="O2000" t="str">
            <v>Dr</v>
          </cell>
          <cell r="P2000">
            <v>2642195</v>
          </cell>
        </row>
        <row r="2001">
          <cell r="H2001" t="str">
            <v>Naac Accreditation Fee</v>
          </cell>
          <cell r="I2001" t="str">
            <v/>
          </cell>
          <cell r="J2001">
            <v>0</v>
          </cell>
          <cell r="K2001">
            <v>0</v>
          </cell>
          <cell r="L2001">
            <v>0</v>
          </cell>
          <cell r="M2001">
            <v>4000</v>
          </cell>
          <cell r="N2001">
            <v>2000</v>
          </cell>
          <cell r="O2001" t="str">
            <v>Dr</v>
          </cell>
          <cell r="P2001">
            <v>2000</v>
          </cell>
        </row>
        <row r="2002">
          <cell r="H2002" t="str">
            <v>Ranking Expenses</v>
          </cell>
          <cell r="I2002" t="str">
            <v/>
          </cell>
          <cell r="J2002">
            <v>0</v>
          </cell>
          <cell r="K2002">
            <v>0</v>
          </cell>
          <cell r="L2002">
            <v>0</v>
          </cell>
          <cell r="M2002">
            <v>108014</v>
          </cell>
          <cell r="N2002">
            <v>0</v>
          </cell>
          <cell r="O2002" t="str">
            <v>Dr</v>
          </cell>
          <cell r="P2002">
            <v>108014</v>
          </cell>
        </row>
        <row r="2003">
          <cell r="H2003" t="str">
            <v>Online Examination Expenses</v>
          </cell>
          <cell r="I2003" t="str">
            <v/>
          </cell>
          <cell r="J2003">
            <v>0</v>
          </cell>
          <cell r="K2003">
            <v>0</v>
          </cell>
          <cell r="L2003">
            <v>0</v>
          </cell>
          <cell r="M2003">
            <v>925896</v>
          </cell>
          <cell r="N2003">
            <v>0</v>
          </cell>
          <cell r="O2003" t="str">
            <v>Dr</v>
          </cell>
          <cell r="P2003">
            <v>925896</v>
          </cell>
        </row>
        <row r="2004">
          <cell r="H2004" t="str">
            <v>Examination Exp #059</v>
          </cell>
          <cell r="I2004" t="str">
            <v/>
          </cell>
          <cell r="J2004">
            <v>0</v>
          </cell>
          <cell r="K2004">
            <v>0</v>
          </cell>
          <cell r="L2004">
            <v>0</v>
          </cell>
          <cell r="M2004">
            <v>873192</v>
          </cell>
          <cell r="N2004">
            <v>420079</v>
          </cell>
          <cell r="O2004" t="str">
            <v>Dr</v>
          </cell>
          <cell r="P2004">
            <v>453113</v>
          </cell>
        </row>
        <row r="2005">
          <cell r="H2005" t="str">
            <v>Bmu Journal Pubication Expenses</v>
          </cell>
          <cell r="I2005" t="str">
            <v/>
          </cell>
          <cell r="J2005">
            <v>0</v>
          </cell>
          <cell r="K2005">
            <v>0</v>
          </cell>
          <cell r="L2005">
            <v>0</v>
          </cell>
          <cell r="M2005">
            <v>273520</v>
          </cell>
          <cell r="N2005">
            <v>96260</v>
          </cell>
          <cell r="O2005" t="str">
            <v>Dr</v>
          </cell>
          <cell r="P2005">
            <v>177260</v>
          </cell>
        </row>
        <row r="2006">
          <cell r="H2006" t="str">
            <v>Academic Support Charges #038</v>
          </cell>
          <cell r="I2006" t="str">
            <v/>
          </cell>
          <cell r="J2006">
            <v>0</v>
          </cell>
          <cell r="K2006">
            <v>0</v>
          </cell>
          <cell r="L2006">
            <v>0</v>
          </cell>
          <cell r="M2006">
            <v>1245786</v>
          </cell>
          <cell r="N2006">
            <v>0</v>
          </cell>
          <cell r="O2006" t="str">
            <v>Dr</v>
          </cell>
          <cell r="P2006">
            <v>1245786</v>
          </cell>
        </row>
        <row r="2007">
          <cell r="H2007" t="str">
            <v>License Fee/purchase Of License #022</v>
          </cell>
          <cell r="I2007" t="str">
            <v/>
          </cell>
          <cell r="J2007">
            <v>0</v>
          </cell>
          <cell r="K2007">
            <v>0</v>
          </cell>
          <cell r="L2007">
            <v>0</v>
          </cell>
          <cell r="M2007">
            <v>6283043</v>
          </cell>
          <cell r="N2007">
            <v>1682802</v>
          </cell>
          <cell r="O2007" t="str">
            <v>Dr</v>
          </cell>
          <cell r="P2007">
            <v>4600241</v>
          </cell>
        </row>
        <row r="2008">
          <cell r="H2008" t="str">
            <v>Licence Fee/purchase Of Licence #022</v>
          </cell>
          <cell r="I2008" t="str">
            <v/>
          </cell>
          <cell r="J2008">
            <v>0</v>
          </cell>
          <cell r="K2008">
            <v>0</v>
          </cell>
          <cell r="L2008">
            <v>0</v>
          </cell>
          <cell r="M2008">
            <v>381020</v>
          </cell>
          <cell r="N2008">
            <v>36956</v>
          </cell>
          <cell r="O2008" t="str">
            <v>Dr</v>
          </cell>
          <cell r="P2008">
            <v>344064</v>
          </cell>
        </row>
        <row r="2009">
          <cell r="H2009" t="str">
            <v>Phd Contingency Grants Expenses</v>
          </cell>
          <cell r="I2009" t="str">
            <v/>
          </cell>
          <cell r="J2009">
            <v>0</v>
          </cell>
          <cell r="K2009">
            <v>0</v>
          </cell>
          <cell r="L2009">
            <v>0</v>
          </cell>
          <cell r="M2009">
            <v>47344</v>
          </cell>
          <cell r="N2009">
            <v>0</v>
          </cell>
          <cell r="O2009" t="str">
            <v>Dr</v>
          </cell>
          <cell r="P2009">
            <v>47344</v>
          </cell>
        </row>
        <row r="2010">
          <cell r="H2010" t="str">
            <v>Patent Publication &amp; Agency Expenses</v>
          </cell>
          <cell r="I2010" t="str">
            <v/>
          </cell>
          <cell r="J2010">
            <v>0</v>
          </cell>
          <cell r="K2010">
            <v>0</v>
          </cell>
          <cell r="L2010">
            <v>0</v>
          </cell>
          <cell r="M2010">
            <v>402030</v>
          </cell>
          <cell r="N2010">
            <v>0</v>
          </cell>
          <cell r="O2010" t="str">
            <v>Dr</v>
          </cell>
          <cell r="P2010">
            <v>402030</v>
          </cell>
        </row>
        <row r="2011">
          <cell r="H2011" t="str">
            <v>Phd Program Overheads Expenses</v>
          </cell>
          <cell r="I2011" t="str">
            <v/>
          </cell>
          <cell r="J2011">
            <v>0</v>
          </cell>
          <cell r="K2011">
            <v>0</v>
          </cell>
          <cell r="L2011">
            <v>0</v>
          </cell>
          <cell r="M2011">
            <v>135000</v>
          </cell>
          <cell r="N2011">
            <v>25000</v>
          </cell>
          <cell r="O2011" t="str">
            <v>Dr</v>
          </cell>
          <cell r="P2011">
            <v>110000</v>
          </cell>
        </row>
        <row r="2012">
          <cell r="H2012" t="str">
            <v>Training Expenses #012</v>
          </cell>
          <cell r="I2012" t="str">
            <v/>
          </cell>
          <cell r="J2012">
            <v>0</v>
          </cell>
          <cell r="K2012">
            <v>0</v>
          </cell>
          <cell r="L2012">
            <v>0</v>
          </cell>
          <cell r="M2012">
            <v>2859571</v>
          </cell>
          <cell r="N2012">
            <v>694135</v>
          </cell>
          <cell r="O2012" t="str">
            <v>Dr</v>
          </cell>
          <cell r="P2012">
            <v>2165436</v>
          </cell>
        </row>
        <row r="2013">
          <cell r="H2013" t="str">
            <v>Research &amp; Development #365</v>
          </cell>
          <cell r="I2013" t="str">
            <v/>
          </cell>
          <cell r="J2013">
            <v>0</v>
          </cell>
          <cell r="K2013">
            <v>0</v>
          </cell>
          <cell r="L2013">
            <v>0</v>
          </cell>
          <cell r="M2013">
            <v>1013559</v>
          </cell>
          <cell r="N2013">
            <v>0</v>
          </cell>
          <cell r="O2013" t="str">
            <v>Dr</v>
          </cell>
          <cell r="P2013">
            <v>1013559</v>
          </cell>
        </row>
        <row r="2014">
          <cell r="H2014" t="str">
            <v>Orientation Exp #008</v>
          </cell>
          <cell r="I2014" t="str">
            <v/>
          </cell>
          <cell r="J2014">
            <v>0</v>
          </cell>
          <cell r="K2014">
            <v>0</v>
          </cell>
          <cell r="L2014">
            <v>0</v>
          </cell>
          <cell r="M2014">
            <v>333985</v>
          </cell>
          <cell r="N2014">
            <v>0</v>
          </cell>
          <cell r="O2014" t="str">
            <v>Dr</v>
          </cell>
          <cell r="P2014">
            <v>333985</v>
          </cell>
        </row>
        <row r="2015">
          <cell r="H2015" t="str">
            <v>Honorarium Expenses #004</v>
          </cell>
          <cell r="I2015" t="str">
            <v/>
          </cell>
          <cell r="J2015">
            <v>0</v>
          </cell>
          <cell r="K2015">
            <v>0</v>
          </cell>
          <cell r="L2015">
            <v>0</v>
          </cell>
          <cell r="M2015">
            <v>173645</v>
          </cell>
          <cell r="N2015">
            <v>0</v>
          </cell>
          <cell r="O2015" t="str">
            <v>Dr</v>
          </cell>
          <cell r="P2015">
            <v>173645</v>
          </cell>
        </row>
        <row r="2016">
          <cell r="H2016" t="str">
            <v>Alumni Meet Expenses</v>
          </cell>
          <cell r="I2016" t="str">
            <v/>
          </cell>
          <cell r="J2016">
            <v>0</v>
          </cell>
          <cell r="K2016">
            <v>0</v>
          </cell>
          <cell r="L2016">
            <v>0</v>
          </cell>
          <cell r="M2016">
            <v>108127</v>
          </cell>
          <cell r="N2016">
            <v>0</v>
          </cell>
          <cell r="O2016" t="str">
            <v>Dr</v>
          </cell>
          <cell r="P2016">
            <v>108127</v>
          </cell>
        </row>
        <row r="2017">
          <cell r="H2017" t="str">
            <v>Science &amp; Technology Apreciation Club #300</v>
          </cell>
          <cell r="I2017" t="str">
            <v/>
          </cell>
          <cell r="J2017">
            <v>0</v>
          </cell>
          <cell r="K2017">
            <v>0</v>
          </cell>
          <cell r="L2017">
            <v>0</v>
          </cell>
          <cell r="M2017">
            <v>750</v>
          </cell>
          <cell r="N2017">
            <v>750</v>
          </cell>
          <cell r="P2017">
            <v>0</v>
          </cell>
        </row>
        <row r="2018">
          <cell r="H2018" t="str">
            <v>Sci - Mat Club #297</v>
          </cell>
          <cell r="I2018" t="str">
            <v/>
          </cell>
          <cell r="J2018">
            <v>0</v>
          </cell>
          <cell r="K2018">
            <v>0</v>
          </cell>
          <cell r="L2018">
            <v>0</v>
          </cell>
          <cell r="M2018">
            <v>4622</v>
          </cell>
          <cell r="N2018">
            <v>0</v>
          </cell>
          <cell r="O2018" t="str">
            <v>Dr</v>
          </cell>
          <cell r="P2018">
            <v>4622</v>
          </cell>
        </row>
        <row r="2019">
          <cell r="H2019" t="str">
            <v>Sata Club</v>
          </cell>
          <cell r="I2019" t="str">
            <v/>
          </cell>
          <cell r="J2019">
            <v>0</v>
          </cell>
          <cell r="K2019">
            <v>0</v>
          </cell>
          <cell r="L2019">
            <v>0</v>
          </cell>
          <cell r="M2019">
            <v>1219</v>
          </cell>
          <cell r="N2019">
            <v>0</v>
          </cell>
          <cell r="O2019" t="str">
            <v>Dr</v>
          </cell>
          <cell r="P2019">
            <v>1219</v>
          </cell>
        </row>
        <row r="2020">
          <cell r="H2020" t="str">
            <v>Robotics Club #295</v>
          </cell>
          <cell r="I2020" t="str">
            <v/>
          </cell>
          <cell r="J2020">
            <v>0</v>
          </cell>
          <cell r="K2020">
            <v>0</v>
          </cell>
          <cell r="L2020">
            <v>0</v>
          </cell>
          <cell r="M2020">
            <v>3798</v>
          </cell>
          <cell r="N2020">
            <v>0</v>
          </cell>
          <cell r="O2020" t="str">
            <v>Dr</v>
          </cell>
          <cell r="P2020">
            <v>3798</v>
          </cell>
        </row>
        <row r="2021">
          <cell r="H2021" t="str">
            <v>Environment Club #303</v>
          </cell>
          <cell r="I2021" t="str">
            <v/>
          </cell>
          <cell r="J2021">
            <v>0</v>
          </cell>
          <cell r="K2021">
            <v>0</v>
          </cell>
          <cell r="L2021">
            <v>0</v>
          </cell>
          <cell r="M2021">
            <v>2355</v>
          </cell>
          <cell r="N2021">
            <v>800</v>
          </cell>
          <cell r="O2021" t="str">
            <v>Dr</v>
          </cell>
          <cell r="P2021">
            <v>1555</v>
          </cell>
        </row>
        <row r="2022">
          <cell r="H2022" t="str">
            <v>Wellness Center #065</v>
          </cell>
          <cell r="I2022" t="str">
            <v/>
          </cell>
          <cell r="J2022">
            <v>0</v>
          </cell>
          <cell r="K2022">
            <v>0</v>
          </cell>
          <cell r="L2022">
            <v>0</v>
          </cell>
          <cell r="M2022">
            <v>4756161</v>
          </cell>
          <cell r="N2022">
            <v>2411382</v>
          </cell>
          <cell r="O2022" t="str">
            <v>Dr</v>
          </cell>
          <cell r="P2022">
            <v>2344779</v>
          </cell>
        </row>
        <row r="2023">
          <cell r="H2023" t="str">
            <v>Sports Event #342</v>
          </cell>
          <cell r="I2023" t="str">
            <v/>
          </cell>
          <cell r="J2023">
            <v>0</v>
          </cell>
          <cell r="K2023">
            <v>0</v>
          </cell>
          <cell r="L2023">
            <v>0</v>
          </cell>
          <cell r="M2023">
            <v>900</v>
          </cell>
          <cell r="N2023">
            <v>0</v>
          </cell>
          <cell r="O2023" t="str">
            <v>Dr</v>
          </cell>
          <cell r="P2023">
            <v>900</v>
          </cell>
        </row>
        <row r="2024">
          <cell r="H2024" t="str">
            <v>Nirnay Society Expenses</v>
          </cell>
          <cell r="I2024" t="str">
            <v/>
          </cell>
          <cell r="J2024">
            <v>0</v>
          </cell>
          <cell r="K2024">
            <v>0</v>
          </cell>
          <cell r="L2024">
            <v>0</v>
          </cell>
          <cell r="M2024">
            <v>3500</v>
          </cell>
          <cell r="N2024">
            <v>0</v>
          </cell>
          <cell r="O2024" t="str">
            <v>Dr</v>
          </cell>
          <cell r="P2024">
            <v>3500</v>
          </cell>
        </row>
        <row r="2025">
          <cell r="H2025" t="str">
            <v>Strategist &amp; Enterpreneurship Club #275</v>
          </cell>
          <cell r="I2025" t="str">
            <v/>
          </cell>
          <cell r="J2025">
            <v>0</v>
          </cell>
          <cell r="K2025">
            <v>0</v>
          </cell>
          <cell r="L2025">
            <v>0</v>
          </cell>
          <cell r="M2025">
            <v>15000</v>
          </cell>
          <cell r="N2025">
            <v>0</v>
          </cell>
          <cell r="O2025" t="str">
            <v>Dr</v>
          </cell>
          <cell r="P2025">
            <v>15000</v>
          </cell>
        </row>
        <row r="2026">
          <cell r="H2026" t="str">
            <v>Social Media Club (smc)</v>
          </cell>
          <cell r="I2026" t="str">
            <v/>
          </cell>
          <cell r="J2026">
            <v>0</v>
          </cell>
          <cell r="K2026">
            <v>0</v>
          </cell>
          <cell r="L2026">
            <v>0</v>
          </cell>
          <cell r="M2026">
            <v>4800</v>
          </cell>
          <cell r="N2026">
            <v>400</v>
          </cell>
          <cell r="O2026" t="str">
            <v>Dr</v>
          </cell>
          <cell r="P2026">
            <v>4400</v>
          </cell>
        </row>
        <row r="2027">
          <cell r="H2027" t="str">
            <v>Wellness Club</v>
          </cell>
          <cell r="I2027" t="str">
            <v/>
          </cell>
          <cell r="J2027">
            <v>0</v>
          </cell>
          <cell r="K2027">
            <v>0</v>
          </cell>
          <cell r="L2027">
            <v>0</v>
          </cell>
          <cell r="M2027">
            <v>6000</v>
          </cell>
          <cell r="N2027">
            <v>0</v>
          </cell>
          <cell r="O2027" t="str">
            <v>Dr</v>
          </cell>
          <cell r="P2027">
            <v>6000</v>
          </cell>
        </row>
        <row r="2028">
          <cell r="H2028" t="str">
            <v>Association For Computation Machinery (acm)</v>
          </cell>
          <cell r="I2028" t="str">
            <v/>
          </cell>
          <cell r="J2028">
            <v>0</v>
          </cell>
          <cell r="K2028">
            <v>0</v>
          </cell>
          <cell r="L2028">
            <v>0</v>
          </cell>
          <cell r="M2028">
            <v>75259</v>
          </cell>
          <cell r="N2028">
            <v>1000</v>
          </cell>
          <cell r="O2028" t="str">
            <v>Dr</v>
          </cell>
          <cell r="P2028">
            <v>74259</v>
          </cell>
        </row>
        <row r="2029">
          <cell r="H2029" t="str">
            <v>Strokes Club Exp</v>
          </cell>
          <cell r="I2029" t="str">
            <v/>
          </cell>
          <cell r="J2029">
            <v>0</v>
          </cell>
          <cell r="K2029">
            <v>0</v>
          </cell>
          <cell r="L2029">
            <v>0</v>
          </cell>
          <cell r="M2029">
            <v>2900</v>
          </cell>
          <cell r="N2029">
            <v>0</v>
          </cell>
          <cell r="O2029" t="str">
            <v>Dr</v>
          </cell>
          <cell r="P2029">
            <v>2900</v>
          </cell>
        </row>
        <row r="2030">
          <cell r="H2030" t="str">
            <v>Videography &amp; Photography Club # Exp.</v>
          </cell>
          <cell r="I2030" t="str">
            <v/>
          </cell>
          <cell r="J2030">
            <v>0</v>
          </cell>
          <cell r="K2030">
            <v>0</v>
          </cell>
          <cell r="L2030">
            <v>0</v>
          </cell>
          <cell r="M2030">
            <v>5200</v>
          </cell>
          <cell r="N2030">
            <v>0</v>
          </cell>
          <cell r="O2030" t="str">
            <v>Dr</v>
          </cell>
          <cell r="P2030">
            <v>5200</v>
          </cell>
        </row>
        <row r="2031">
          <cell r="H2031" t="str">
            <v>Liquid Club # 281</v>
          </cell>
          <cell r="I2031" t="str">
            <v/>
          </cell>
          <cell r="J2031">
            <v>0</v>
          </cell>
          <cell r="K2031">
            <v>0</v>
          </cell>
          <cell r="L2031">
            <v>0</v>
          </cell>
          <cell r="M2031">
            <v>11600</v>
          </cell>
          <cell r="N2031">
            <v>0</v>
          </cell>
          <cell r="O2031" t="str">
            <v>Dr</v>
          </cell>
          <cell r="P2031">
            <v>11600</v>
          </cell>
        </row>
        <row r="2032">
          <cell r="H2032" t="str">
            <v>Nss Chapter #280</v>
          </cell>
          <cell r="I2032" t="str">
            <v/>
          </cell>
          <cell r="J2032">
            <v>0</v>
          </cell>
          <cell r="K2032">
            <v>0</v>
          </cell>
          <cell r="L2032">
            <v>0</v>
          </cell>
          <cell r="M2032">
            <v>30628</v>
          </cell>
          <cell r="N2032">
            <v>4950</v>
          </cell>
          <cell r="O2032" t="str">
            <v>Dr</v>
          </cell>
          <cell r="P2032">
            <v>25678</v>
          </cell>
        </row>
        <row r="2033">
          <cell r="H2033" t="str">
            <v>Udaan Club #287</v>
          </cell>
          <cell r="I2033" t="str">
            <v/>
          </cell>
          <cell r="J2033">
            <v>0</v>
          </cell>
          <cell r="K2033">
            <v>0</v>
          </cell>
          <cell r="L2033">
            <v>0</v>
          </cell>
          <cell r="M2033">
            <v>7710</v>
          </cell>
          <cell r="N2033">
            <v>250</v>
          </cell>
          <cell r="O2033" t="str">
            <v>Dr</v>
          </cell>
          <cell r="P2033">
            <v>7460</v>
          </cell>
        </row>
        <row r="2034">
          <cell r="H2034" t="str">
            <v>Sierra Club #286</v>
          </cell>
          <cell r="I2034" t="str">
            <v/>
          </cell>
          <cell r="J2034">
            <v>0</v>
          </cell>
          <cell r="K2034">
            <v>0</v>
          </cell>
          <cell r="L2034">
            <v>0</v>
          </cell>
          <cell r="M2034">
            <v>46636</v>
          </cell>
          <cell r="N2034">
            <v>7680</v>
          </cell>
          <cell r="O2034" t="str">
            <v>Dr</v>
          </cell>
          <cell r="P2034">
            <v>38956</v>
          </cell>
        </row>
        <row r="2035">
          <cell r="H2035" t="str">
            <v>Savera #276</v>
          </cell>
          <cell r="I2035" t="str">
            <v/>
          </cell>
          <cell r="J2035">
            <v>0</v>
          </cell>
          <cell r="K2035">
            <v>0</v>
          </cell>
          <cell r="L2035">
            <v>0</v>
          </cell>
          <cell r="M2035">
            <v>3300</v>
          </cell>
          <cell r="N2035">
            <v>0</v>
          </cell>
          <cell r="O2035" t="str">
            <v>Dr</v>
          </cell>
          <cell r="P2035">
            <v>3300</v>
          </cell>
        </row>
        <row r="2036">
          <cell r="H2036" t="str">
            <v>Performing Art Club #265 - Expenses</v>
          </cell>
          <cell r="I2036" t="str">
            <v/>
          </cell>
          <cell r="J2036">
            <v>0</v>
          </cell>
          <cell r="K2036">
            <v>0</v>
          </cell>
          <cell r="L2036">
            <v>0</v>
          </cell>
          <cell r="M2036">
            <v>30134</v>
          </cell>
          <cell r="N2036">
            <v>38100</v>
          </cell>
          <cell r="O2036" t="str">
            <v>Cr</v>
          </cell>
          <cell r="P2036">
            <v>-7966</v>
          </cell>
        </row>
        <row r="2037">
          <cell r="H2037" t="str">
            <v>Fine Arts And Crafts Club Exp #268</v>
          </cell>
          <cell r="I2037" t="str">
            <v/>
          </cell>
          <cell r="J2037">
            <v>0</v>
          </cell>
          <cell r="K2037">
            <v>0</v>
          </cell>
          <cell r="L2037">
            <v>0</v>
          </cell>
          <cell r="M2037">
            <v>6000</v>
          </cell>
          <cell r="N2037">
            <v>0</v>
          </cell>
          <cell r="O2037" t="str">
            <v>Dr</v>
          </cell>
          <cell r="P2037">
            <v>6000</v>
          </cell>
        </row>
        <row r="2038">
          <cell r="H2038" t="str">
            <v>Fest # 284</v>
          </cell>
          <cell r="I2038" t="str">
            <v/>
          </cell>
          <cell r="J2038">
            <v>0</v>
          </cell>
          <cell r="K2038">
            <v>0</v>
          </cell>
          <cell r="L2038">
            <v>0</v>
          </cell>
          <cell r="M2038">
            <v>130500</v>
          </cell>
          <cell r="N2038">
            <v>70000</v>
          </cell>
          <cell r="O2038" t="str">
            <v>Dr</v>
          </cell>
          <cell r="P2038">
            <v>60500</v>
          </cell>
        </row>
        <row r="2039">
          <cell r="H2039" t="str">
            <v>Culinary Club #274</v>
          </cell>
          <cell r="I2039" t="str">
            <v/>
          </cell>
          <cell r="J2039">
            <v>0</v>
          </cell>
          <cell r="K2039">
            <v>0</v>
          </cell>
          <cell r="L2039">
            <v>0</v>
          </cell>
          <cell r="M2039">
            <v>12275</v>
          </cell>
          <cell r="N2039">
            <v>0</v>
          </cell>
          <cell r="O2039" t="str">
            <v>Dr</v>
          </cell>
          <cell r="P2039">
            <v>12275</v>
          </cell>
        </row>
        <row r="2040">
          <cell r="H2040" t="str">
            <v>Bmu Enactus #285</v>
          </cell>
          <cell r="I2040" t="str">
            <v/>
          </cell>
          <cell r="J2040">
            <v>0</v>
          </cell>
          <cell r="K2040">
            <v>0</v>
          </cell>
          <cell r="L2040">
            <v>0</v>
          </cell>
          <cell r="M2040">
            <v>8830</v>
          </cell>
          <cell r="N2040">
            <v>7250</v>
          </cell>
          <cell r="O2040" t="str">
            <v>Dr</v>
          </cell>
          <cell r="P2040">
            <v>1580</v>
          </cell>
        </row>
        <row r="2041">
          <cell r="H2041" t="str">
            <v>Auto Club Exp#296</v>
          </cell>
          <cell r="I2041" t="str">
            <v/>
          </cell>
          <cell r="J2041">
            <v>0</v>
          </cell>
          <cell r="K2041">
            <v>0</v>
          </cell>
          <cell r="L2041">
            <v>0</v>
          </cell>
          <cell r="M2041">
            <v>273</v>
          </cell>
          <cell r="N2041">
            <v>0</v>
          </cell>
          <cell r="O2041" t="str">
            <v>Dr</v>
          </cell>
          <cell r="P2041">
            <v>273</v>
          </cell>
        </row>
        <row r="2042">
          <cell r="H2042" t="str">
            <v>Student Welfare #062</v>
          </cell>
          <cell r="I2042" t="str">
            <v/>
          </cell>
          <cell r="J2042">
            <v>0</v>
          </cell>
          <cell r="K2042">
            <v>0</v>
          </cell>
          <cell r="L2042">
            <v>0</v>
          </cell>
          <cell r="M2042">
            <v>8600</v>
          </cell>
          <cell r="N2042">
            <v>0</v>
          </cell>
          <cell r="O2042" t="str">
            <v>Dr</v>
          </cell>
          <cell r="P2042">
            <v>8600</v>
          </cell>
        </row>
        <row r="2043">
          <cell r="H2043" t="str">
            <v>Online Database Subscription Charges</v>
          </cell>
          <cell r="I2043" t="str">
            <v/>
          </cell>
          <cell r="J2043">
            <v>0</v>
          </cell>
          <cell r="K2043">
            <v>0</v>
          </cell>
          <cell r="L2043">
            <v>0</v>
          </cell>
          <cell r="M2043">
            <v>3360409.41</v>
          </cell>
          <cell r="N2043">
            <v>241119</v>
          </cell>
          <cell r="O2043" t="str">
            <v>Dr</v>
          </cell>
          <cell r="P2043">
            <v>3119290.41</v>
          </cell>
        </row>
        <row r="2044">
          <cell r="H2044" t="str">
            <v>Online Journal Subscription Charges</v>
          </cell>
          <cell r="I2044" t="str">
            <v/>
          </cell>
          <cell r="J2044">
            <v>0</v>
          </cell>
          <cell r="K2044">
            <v>0</v>
          </cell>
          <cell r="L2044">
            <v>0</v>
          </cell>
          <cell r="M2044">
            <v>700000</v>
          </cell>
          <cell r="N2044">
            <v>700000</v>
          </cell>
          <cell r="P2044">
            <v>0</v>
          </cell>
        </row>
        <row r="2045">
          <cell r="H2045" t="str">
            <v>Print Journal Subscription Charges</v>
          </cell>
          <cell r="I2045" t="str">
            <v/>
          </cell>
          <cell r="J2045">
            <v>0</v>
          </cell>
          <cell r="K2045">
            <v>0</v>
          </cell>
          <cell r="L2045">
            <v>0</v>
          </cell>
          <cell r="M2045">
            <v>1026340</v>
          </cell>
          <cell r="N2045">
            <v>685888</v>
          </cell>
          <cell r="O2045" t="str">
            <v>Dr</v>
          </cell>
          <cell r="P2045">
            <v>340452</v>
          </cell>
        </row>
        <row r="2046">
          <cell r="H2046" t="str">
            <v>Subscription Charges #011</v>
          </cell>
          <cell r="I2046" t="str">
            <v/>
          </cell>
          <cell r="J2046">
            <v>0</v>
          </cell>
          <cell r="K2046">
            <v>0</v>
          </cell>
          <cell r="L2046">
            <v>0</v>
          </cell>
          <cell r="M2046">
            <v>12222921.32</v>
          </cell>
          <cell r="N2046">
            <v>8251404</v>
          </cell>
          <cell r="O2046" t="str">
            <v>Dr</v>
          </cell>
          <cell r="P2046">
            <v>3971517.3200000003</v>
          </cell>
        </row>
        <row r="2047">
          <cell r="H2047" t="str">
            <v>Vehicle Running &amp; Maintenance #231</v>
          </cell>
          <cell r="I2047" t="str">
            <v/>
          </cell>
          <cell r="J2047">
            <v>0</v>
          </cell>
          <cell r="K2047">
            <v>0</v>
          </cell>
          <cell r="L2047">
            <v>0</v>
          </cell>
          <cell r="M2047">
            <v>340034</v>
          </cell>
          <cell r="N2047">
            <v>39400</v>
          </cell>
          <cell r="O2047" t="str">
            <v>Dr</v>
          </cell>
          <cell r="P2047">
            <v>300634</v>
          </cell>
        </row>
        <row r="2048">
          <cell r="H2048" t="str">
            <v>Transport Charges</v>
          </cell>
          <cell r="I2048" t="str">
            <v/>
          </cell>
          <cell r="J2048">
            <v>0</v>
          </cell>
          <cell r="K2048">
            <v>0</v>
          </cell>
          <cell r="L2048">
            <v>0</v>
          </cell>
          <cell r="M2048">
            <v>160</v>
          </cell>
          <cell r="N2048">
            <v>189160</v>
          </cell>
          <cell r="O2048" t="str">
            <v>Cr</v>
          </cell>
          <cell r="P2048">
            <v>-189000</v>
          </cell>
        </row>
        <row r="2049">
          <cell r="H2049" t="str">
            <v>Travelling Expenses #254</v>
          </cell>
          <cell r="I2049" t="str">
            <v/>
          </cell>
          <cell r="J2049">
            <v>0</v>
          </cell>
          <cell r="K2049">
            <v>0</v>
          </cell>
          <cell r="L2049">
            <v>0</v>
          </cell>
          <cell r="M2049">
            <v>1118610</v>
          </cell>
          <cell r="N2049">
            <v>465553</v>
          </cell>
          <cell r="O2049" t="str">
            <v>Dr</v>
          </cell>
          <cell r="P2049">
            <v>653057</v>
          </cell>
        </row>
        <row r="2050">
          <cell r="H2050" t="str">
            <v>Taxi Hiring Charges #253</v>
          </cell>
          <cell r="I2050" t="str">
            <v/>
          </cell>
          <cell r="J2050">
            <v>0</v>
          </cell>
          <cell r="K2050">
            <v>0</v>
          </cell>
          <cell r="L2050">
            <v>0</v>
          </cell>
          <cell r="M2050">
            <v>26446</v>
          </cell>
          <cell r="N2050">
            <v>0</v>
          </cell>
          <cell r="O2050" t="str">
            <v>Dr</v>
          </cell>
          <cell r="P2050">
            <v>26446</v>
          </cell>
        </row>
        <row r="2051">
          <cell r="H2051" t="str">
            <v>Petrol &amp; Fuel #252</v>
          </cell>
          <cell r="I2051" t="str">
            <v/>
          </cell>
          <cell r="J2051">
            <v>0</v>
          </cell>
          <cell r="K2051">
            <v>0</v>
          </cell>
          <cell r="L2051">
            <v>0</v>
          </cell>
          <cell r="M2051">
            <v>565182</v>
          </cell>
          <cell r="N2051">
            <v>118515</v>
          </cell>
          <cell r="O2051" t="str">
            <v>Dr</v>
          </cell>
          <cell r="P2051">
            <v>446667</v>
          </cell>
        </row>
        <row r="2052">
          <cell r="H2052" t="str">
            <v>Hotel Staying Charges #250</v>
          </cell>
          <cell r="I2052" t="str">
            <v/>
          </cell>
          <cell r="J2052">
            <v>0</v>
          </cell>
          <cell r="K2052">
            <v>0</v>
          </cell>
          <cell r="L2052">
            <v>0</v>
          </cell>
          <cell r="M2052">
            <v>43309</v>
          </cell>
          <cell r="N2052">
            <v>9475</v>
          </cell>
          <cell r="O2052" t="str">
            <v>Dr</v>
          </cell>
          <cell r="P2052">
            <v>33834</v>
          </cell>
        </row>
        <row r="2053">
          <cell r="H2053" t="str">
            <v>Transport Expense #056</v>
          </cell>
          <cell r="I2053" t="str">
            <v/>
          </cell>
          <cell r="J2053">
            <v>0</v>
          </cell>
          <cell r="K2053">
            <v>0</v>
          </cell>
          <cell r="L2053">
            <v>0</v>
          </cell>
          <cell r="M2053">
            <v>1349299</v>
          </cell>
          <cell r="N2053">
            <v>655059</v>
          </cell>
          <cell r="O2053" t="str">
            <v>Dr</v>
          </cell>
          <cell r="P2053">
            <v>694240</v>
          </cell>
        </row>
        <row r="2054">
          <cell r="H2054" t="str">
            <v>Illusion Studio</v>
          </cell>
          <cell r="I2054" t="str">
            <v/>
          </cell>
          <cell r="J2054">
            <v>0</v>
          </cell>
          <cell r="K2054">
            <v>0</v>
          </cell>
          <cell r="L2054">
            <v>0</v>
          </cell>
          <cell r="M2054">
            <v>26550</v>
          </cell>
          <cell r="N2054">
            <v>26550</v>
          </cell>
          <cell r="P2054">
            <v>0</v>
          </cell>
        </row>
        <row r="2055">
          <cell r="H2055" t="str">
            <v>Local Conveyance #251</v>
          </cell>
          <cell r="I2055" t="str">
            <v/>
          </cell>
          <cell r="J2055">
            <v>0</v>
          </cell>
          <cell r="K2055">
            <v>0</v>
          </cell>
          <cell r="L2055">
            <v>0</v>
          </cell>
          <cell r="M2055">
            <v>337561</v>
          </cell>
          <cell r="N2055">
            <v>14000</v>
          </cell>
          <cell r="O2055" t="str">
            <v>Dr</v>
          </cell>
          <cell r="P2055">
            <v>323561</v>
          </cell>
        </row>
        <row r="2056">
          <cell r="H2056" t="str">
            <v>Prize &amp; Award</v>
          </cell>
          <cell r="I2056" t="str">
            <v/>
          </cell>
          <cell r="J2056">
            <v>0</v>
          </cell>
          <cell r="K2056">
            <v>0</v>
          </cell>
          <cell r="L2056">
            <v>0</v>
          </cell>
          <cell r="M2056">
            <v>210775</v>
          </cell>
          <cell r="N2056">
            <v>0</v>
          </cell>
          <cell r="O2056" t="str">
            <v>Dr</v>
          </cell>
          <cell r="P2056">
            <v>210775</v>
          </cell>
        </row>
        <row r="2057">
          <cell r="H2057" t="str">
            <v>Faculty Retreat Exp. #203</v>
          </cell>
          <cell r="I2057" t="str">
            <v/>
          </cell>
          <cell r="J2057">
            <v>0</v>
          </cell>
          <cell r="K2057">
            <v>0</v>
          </cell>
          <cell r="L2057">
            <v>0</v>
          </cell>
          <cell r="M2057">
            <v>143094</v>
          </cell>
          <cell r="N2057">
            <v>79591</v>
          </cell>
          <cell r="O2057" t="str">
            <v>Dr</v>
          </cell>
          <cell r="P2057">
            <v>63503</v>
          </cell>
        </row>
        <row r="2058">
          <cell r="H2058" t="str">
            <v>Staff Welfare Expenses #051</v>
          </cell>
          <cell r="I2058" t="str">
            <v/>
          </cell>
          <cell r="J2058">
            <v>0</v>
          </cell>
          <cell r="K2058">
            <v>0</v>
          </cell>
          <cell r="L2058">
            <v>0</v>
          </cell>
          <cell r="M2058">
            <v>290073</v>
          </cell>
          <cell r="N2058">
            <v>84808</v>
          </cell>
          <cell r="O2058" t="str">
            <v>Dr</v>
          </cell>
          <cell r="P2058">
            <v>205265</v>
          </cell>
        </row>
        <row r="2059">
          <cell r="H2059" t="str">
            <v>Medicine # 058</v>
          </cell>
          <cell r="I2059" t="str">
            <v/>
          </cell>
          <cell r="J2059">
            <v>0</v>
          </cell>
          <cell r="K2059">
            <v>0</v>
          </cell>
          <cell r="L2059">
            <v>0</v>
          </cell>
          <cell r="M2059">
            <v>142492</v>
          </cell>
          <cell r="N2059">
            <v>0</v>
          </cell>
          <cell r="O2059" t="str">
            <v>Dr</v>
          </cell>
          <cell r="P2059">
            <v>142492</v>
          </cell>
        </row>
        <row r="2060">
          <cell r="H2060" t="str">
            <v>Festivals #196</v>
          </cell>
          <cell r="I2060" t="str">
            <v/>
          </cell>
          <cell r="J2060">
            <v>0</v>
          </cell>
          <cell r="K2060">
            <v>0</v>
          </cell>
          <cell r="L2060">
            <v>0</v>
          </cell>
          <cell r="M2060">
            <v>131192</v>
          </cell>
          <cell r="N2060">
            <v>47675</v>
          </cell>
          <cell r="O2060" t="str">
            <v>Dr</v>
          </cell>
          <cell r="P2060">
            <v>83517</v>
          </cell>
        </row>
        <row r="2061">
          <cell r="H2061" t="str">
            <v>Visiting Faculty - Travel Cost #016</v>
          </cell>
          <cell r="I2061" t="str">
            <v/>
          </cell>
          <cell r="J2061">
            <v>0</v>
          </cell>
          <cell r="K2061">
            <v>0</v>
          </cell>
          <cell r="L2061">
            <v>0</v>
          </cell>
          <cell r="M2061">
            <v>302662</v>
          </cell>
          <cell r="N2061">
            <v>141</v>
          </cell>
          <cell r="O2061" t="str">
            <v>Dr</v>
          </cell>
          <cell r="P2061">
            <v>302521</v>
          </cell>
        </row>
        <row r="2062">
          <cell r="H2062" t="str">
            <v>Visiting Faculty - Professional Fee #015</v>
          </cell>
          <cell r="I2062" t="str">
            <v/>
          </cell>
          <cell r="J2062">
            <v>0</v>
          </cell>
          <cell r="K2062">
            <v>0</v>
          </cell>
          <cell r="L2062">
            <v>0</v>
          </cell>
          <cell r="M2062">
            <v>56939098</v>
          </cell>
          <cell r="N2062">
            <v>23041447</v>
          </cell>
          <cell r="O2062" t="str">
            <v>Dr</v>
          </cell>
          <cell r="P2062">
            <v>33897651</v>
          </cell>
        </row>
        <row r="2063">
          <cell r="H2063" t="str">
            <v>Staff Medical Insurance #159</v>
          </cell>
          <cell r="I2063" t="str">
            <v/>
          </cell>
          <cell r="J2063">
            <v>0</v>
          </cell>
          <cell r="K2063">
            <v>0</v>
          </cell>
          <cell r="L2063">
            <v>0</v>
          </cell>
          <cell r="M2063">
            <v>1769493</v>
          </cell>
          <cell r="N2063">
            <v>8057</v>
          </cell>
          <cell r="O2063" t="str">
            <v>Dr</v>
          </cell>
          <cell r="P2063">
            <v>1761436</v>
          </cell>
        </row>
        <row r="2064">
          <cell r="H2064" t="str">
            <v>Students Medical Insurance</v>
          </cell>
          <cell r="J2064">
            <v>0</v>
          </cell>
          <cell r="K2064">
            <v>0</v>
          </cell>
          <cell r="L2064">
            <v>0</v>
          </cell>
          <cell r="M2064">
            <v>5038</v>
          </cell>
          <cell r="N2064">
            <v>0</v>
          </cell>
          <cell r="O2064" t="str">
            <v>Dr</v>
          </cell>
          <cell r="P2064">
            <v>5038</v>
          </cell>
        </row>
        <row r="2065">
          <cell r="H2065" t="str">
            <v>Professional Development Expense #018</v>
          </cell>
          <cell r="I2065" t="str">
            <v/>
          </cell>
          <cell r="J2065">
            <v>0</v>
          </cell>
          <cell r="K2065">
            <v>0</v>
          </cell>
          <cell r="L2065">
            <v>0</v>
          </cell>
          <cell r="M2065">
            <v>1144680</v>
          </cell>
          <cell r="N2065">
            <v>41595</v>
          </cell>
          <cell r="O2065" t="str">
            <v>Dr</v>
          </cell>
          <cell r="P2065">
            <v>1103085</v>
          </cell>
        </row>
        <row r="2066">
          <cell r="H2066" t="str">
            <v>Driver Expense #055</v>
          </cell>
          <cell r="I2066" t="str">
            <v/>
          </cell>
          <cell r="J2066">
            <v>0</v>
          </cell>
          <cell r="K2066">
            <v>0</v>
          </cell>
          <cell r="L2066">
            <v>0</v>
          </cell>
          <cell r="M2066">
            <v>7515</v>
          </cell>
          <cell r="N2066">
            <v>0</v>
          </cell>
          <cell r="O2066" t="str">
            <v>Dr</v>
          </cell>
          <cell r="P2066">
            <v>7515</v>
          </cell>
        </row>
        <row r="2067">
          <cell r="H2067" t="str">
            <v>Legal Expenses #90</v>
          </cell>
          <cell r="I2067" t="str">
            <v/>
          </cell>
          <cell r="J2067">
            <v>0</v>
          </cell>
          <cell r="K2067">
            <v>0</v>
          </cell>
          <cell r="L2067">
            <v>0</v>
          </cell>
          <cell r="M2067">
            <v>688120</v>
          </cell>
          <cell r="N2067">
            <v>196808</v>
          </cell>
          <cell r="O2067" t="str">
            <v>Dr</v>
          </cell>
          <cell r="P2067">
            <v>491312</v>
          </cell>
        </row>
        <row r="2068">
          <cell r="H2068" t="str">
            <v>Tower Hostel Mess-food Sodexo #084</v>
          </cell>
          <cell r="I2068" t="str">
            <v/>
          </cell>
          <cell r="J2068">
            <v>0</v>
          </cell>
          <cell r="K2068">
            <v>0</v>
          </cell>
          <cell r="L2068">
            <v>0</v>
          </cell>
          <cell r="M2068">
            <v>3170423</v>
          </cell>
          <cell r="N2068">
            <v>1805423</v>
          </cell>
          <cell r="O2068" t="str">
            <v>Dr</v>
          </cell>
          <cell r="P2068">
            <v>1365000</v>
          </cell>
        </row>
        <row r="2069">
          <cell r="H2069" t="str">
            <v>Laundary Expenses #082</v>
          </cell>
          <cell r="I2069" t="str">
            <v/>
          </cell>
          <cell r="J2069">
            <v>0</v>
          </cell>
          <cell r="K2069">
            <v>0</v>
          </cell>
          <cell r="L2069">
            <v>0</v>
          </cell>
          <cell r="M2069">
            <v>107555</v>
          </cell>
          <cell r="N2069">
            <v>100000</v>
          </cell>
          <cell r="O2069" t="str">
            <v>Dr</v>
          </cell>
          <cell r="P2069">
            <v>7555</v>
          </cell>
        </row>
        <row r="2070">
          <cell r="H2070" t="str">
            <v>Repair &amp; Maintenence Furniture</v>
          </cell>
          <cell r="I2070" t="str">
            <v/>
          </cell>
          <cell r="J2070">
            <v>0</v>
          </cell>
          <cell r="K2070">
            <v>0</v>
          </cell>
          <cell r="L2070">
            <v>0</v>
          </cell>
          <cell r="M2070">
            <v>86624</v>
          </cell>
          <cell r="N2070">
            <v>0</v>
          </cell>
          <cell r="O2070" t="str">
            <v>Dr</v>
          </cell>
          <cell r="P2070">
            <v>86624</v>
          </cell>
        </row>
        <row r="2071">
          <cell r="H2071" t="str">
            <v>Hardware Maintenance #229f</v>
          </cell>
          <cell r="I2071" t="str">
            <v/>
          </cell>
          <cell r="J2071">
            <v>0</v>
          </cell>
          <cell r="K2071">
            <v>0</v>
          </cell>
          <cell r="L2071">
            <v>0</v>
          </cell>
          <cell r="M2071">
            <v>18019</v>
          </cell>
          <cell r="N2071">
            <v>0</v>
          </cell>
          <cell r="O2071" t="str">
            <v>Dr</v>
          </cell>
          <cell r="P2071">
            <v>18019</v>
          </cell>
        </row>
        <row r="2072">
          <cell r="H2072" t="str">
            <v>Repair &amp; Maintenance- Play Ground</v>
          </cell>
          <cell r="I2072" t="str">
            <v/>
          </cell>
          <cell r="J2072">
            <v>0</v>
          </cell>
          <cell r="K2072">
            <v>0</v>
          </cell>
          <cell r="L2072">
            <v>0</v>
          </cell>
          <cell r="M2072">
            <v>2039983</v>
          </cell>
          <cell r="N2072">
            <v>0</v>
          </cell>
          <cell r="O2072" t="str">
            <v>Dr</v>
          </cell>
          <cell r="P2072">
            <v>2039983</v>
          </cell>
        </row>
        <row r="2073">
          <cell r="H2073" t="str">
            <v>Repair &amp; Maintenance Other</v>
          </cell>
          <cell r="I2073" t="str">
            <v/>
          </cell>
          <cell r="J2073">
            <v>0</v>
          </cell>
          <cell r="K2073">
            <v>0</v>
          </cell>
          <cell r="L2073">
            <v>0</v>
          </cell>
          <cell r="M2073">
            <v>95427</v>
          </cell>
          <cell r="N2073">
            <v>0</v>
          </cell>
          <cell r="O2073" t="str">
            <v>Dr</v>
          </cell>
          <cell r="P2073">
            <v>95427</v>
          </cell>
        </row>
        <row r="2074">
          <cell r="H2074" t="str">
            <v>Maintenance - Head Office #228</v>
          </cell>
          <cell r="I2074" t="str">
            <v/>
          </cell>
          <cell r="J2074">
            <v>0</v>
          </cell>
          <cell r="K2074">
            <v>0</v>
          </cell>
          <cell r="L2074">
            <v>0</v>
          </cell>
          <cell r="M2074">
            <v>21924</v>
          </cell>
          <cell r="N2074">
            <v>0</v>
          </cell>
          <cell r="O2074" t="str">
            <v>Dr</v>
          </cell>
          <cell r="P2074">
            <v>21924</v>
          </cell>
        </row>
        <row r="2075">
          <cell r="H2075" t="str">
            <v>Server Maintenence Exp</v>
          </cell>
          <cell r="I2075" t="str">
            <v/>
          </cell>
          <cell r="J2075">
            <v>0</v>
          </cell>
          <cell r="K2075">
            <v>0</v>
          </cell>
          <cell r="L2075">
            <v>0</v>
          </cell>
          <cell r="M2075">
            <v>225072</v>
          </cell>
          <cell r="N2075">
            <v>114511</v>
          </cell>
          <cell r="O2075" t="str">
            <v>Dr</v>
          </cell>
          <cell r="P2075">
            <v>110561</v>
          </cell>
        </row>
        <row r="2076">
          <cell r="H2076" t="str">
            <v>Running And Maintenence Gym Exp #233</v>
          </cell>
          <cell r="I2076" t="str">
            <v/>
          </cell>
          <cell r="J2076">
            <v>0</v>
          </cell>
          <cell r="K2076">
            <v>0</v>
          </cell>
          <cell r="L2076">
            <v>0</v>
          </cell>
          <cell r="M2076">
            <v>223550</v>
          </cell>
          <cell r="N2076">
            <v>0</v>
          </cell>
          <cell r="O2076" t="str">
            <v>Dr</v>
          </cell>
          <cell r="P2076">
            <v>223550</v>
          </cell>
        </row>
        <row r="2077">
          <cell r="H2077" t="str">
            <v>Misc Spares Maintenance #229g</v>
          </cell>
          <cell r="I2077" t="str">
            <v/>
          </cell>
          <cell r="J2077">
            <v>0</v>
          </cell>
          <cell r="K2077">
            <v>0</v>
          </cell>
          <cell r="L2077">
            <v>0</v>
          </cell>
          <cell r="M2077">
            <v>12804</v>
          </cell>
          <cell r="N2077">
            <v>0</v>
          </cell>
          <cell r="O2077" t="str">
            <v>Dr</v>
          </cell>
          <cell r="P2077">
            <v>12804</v>
          </cell>
        </row>
        <row r="2078">
          <cell r="H2078" t="str">
            <v>Ht Lt &amp; Transformer Maintenance #229h</v>
          </cell>
          <cell r="I2078" t="str">
            <v/>
          </cell>
          <cell r="J2078">
            <v>0</v>
          </cell>
          <cell r="K2078">
            <v>0</v>
          </cell>
          <cell r="L2078">
            <v>0</v>
          </cell>
          <cell r="M2078">
            <v>951225</v>
          </cell>
          <cell r="N2078">
            <v>366885</v>
          </cell>
          <cell r="O2078" t="str">
            <v>Dr</v>
          </cell>
          <cell r="P2078">
            <v>584340</v>
          </cell>
        </row>
        <row r="2079">
          <cell r="H2079" t="str">
            <v>Painting Maintenance - Hostel</v>
          </cell>
          <cell r="I2079" t="str">
            <v/>
          </cell>
          <cell r="J2079">
            <v>0</v>
          </cell>
          <cell r="K2079">
            <v>0</v>
          </cell>
          <cell r="L2079">
            <v>0</v>
          </cell>
          <cell r="M2079">
            <v>502609</v>
          </cell>
          <cell r="N2079">
            <v>151813</v>
          </cell>
          <cell r="O2079" t="str">
            <v>Dr</v>
          </cell>
          <cell r="P2079">
            <v>350796</v>
          </cell>
        </row>
        <row r="2080">
          <cell r="H2080" t="str">
            <v>Painting Maintenance #229d</v>
          </cell>
          <cell r="I2080" t="str">
            <v/>
          </cell>
          <cell r="J2080">
            <v>0</v>
          </cell>
          <cell r="K2080">
            <v>0</v>
          </cell>
          <cell r="L2080">
            <v>0</v>
          </cell>
          <cell r="M2080">
            <v>3112087</v>
          </cell>
          <cell r="N2080">
            <v>634640</v>
          </cell>
          <cell r="O2080" t="str">
            <v>Dr</v>
          </cell>
          <cell r="P2080">
            <v>2477447</v>
          </cell>
        </row>
        <row r="2081">
          <cell r="H2081" t="str">
            <v>Electrical Maintenance - Hostel</v>
          </cell>
          <cell r="I2081" t="str">
            <v/>
          </cell>
          <cell r="J2081">
            <v>0</v>
          </cell>
          <cell r="K2081">
            <v>0</v>
          </cell>
          <cell r="L2081">
            <v>0</v>
          </cell>
          <cell r="M2081">
            <v>83214</v>
          </cell>
          <cell r="N2081">
            <v>0</v>
          </cell>
          <cell r="O2081" t="str">
            <v>Dr</v>
          </cell>
          <cell r="P2081">
            <v>83214</v>
          </cell>
        </row>
        <row r="2082">
          <cell r="H2082" t="str">
            <v>Electrical Maintenance #229a</v>
          </cell>
          <cell r="I2082" t="str">
            <v/>
          </cell>
          <cell r="J2082">
            <v>0</v>
          </cell>
          <cell r="K2082">
            <v>0</v>
          </cell>
          <cell r="L2082">
            <v>0</v>
          </cell>
          <cell r="M2082">
            <v>1843873</v>
          </cell>
          <cell r="N2082">
            <v>482492</v>
          </cell>
          <cell r="O2082" t="str">
            <v>Dr</v>
          </cell>
          <cell r="P2082">
            <v>1361381</v>
          </cell>
        </row>
        <row r="2083">
          <cell r="H2083" t="str">
            <v>Plumbing Maintenance Exp.- Hostel</v>
          </cell>
          <cell r="I2083" t="str">
            <v/>
          </cell>
          <cell r="J2083">
            <v>0</v>
          </cell>
          <cell r="K2083">
            <v>0</v>
          </cell>
          <cell r="L2083">
            <v>0</v>
          </cell>
          <cell r="M2083">
            <v>34894</v>
          </cell>
          <cell r="N2083">
            <v>0</v>
          </cell>
          <cell r="O2083" t="str">
            <v>Dr</v>
          </cell>
          <cell r="P2083">
            <v>34894</v>
          </cell>
        </row>
        <row r="2084">
          <cell r="H2084" t="str">
            <v>Plumbing Maintenance #229b</v>
          </cell>
          <cell r="I2084" t="str">
            <v/>
          </cell>
          <cell r="J2084">
            <v>0</v>
          </cell>
          <cell r="K2084">
            <v>0</v>
          </cell>
          <cell r="L2084">
            <v>0</v>
          </cell>
          <cell r="M2084">
            <v>431604</v>
          </cell>
          <cell r="N2084">
            <v>0</v>
          </cell>
          <cell r="O2084" t="str">
            <v>Dr</v>
          </cell>
          <cell r="P2084">
            <v>431604</v>
          </cell>
        </row>
        <row r="2085">
          <cell r="H2085" t="str">
            <v>Civil Maintenance - Hostel</v>
          </cell>
          <cell r="I2085" t="str">
            <v/>
          </cell>
          <cell r="J2085">
            <v>0</v>
          </cell>
          <cell r="K2085">
            <v>0</v>
          </cell>
          <cell r="L2085">
            <v>0</v>
          </cell>
          <cell r="M2085">
            <v>1146</v>
          </cell>
          <cell r="N2085">
            <v>0</v>
          </cell>
          <cell r="O2085" t="str">
            <v>Dr</v>
          </cell>
          <cell r="P2085">
            <v>1146</v>
          </cell>
        </row>
        <row r="2086">
          <cell r="H2086" t="str">
            <v>Civil Maintenance #229k</v>
          </cell>
          <cell r="I2086" t="str">
            <v/>
          </cell>
          <cell r="J2086">
            <v>0</v>
          </cell>
          <cell r="K2086">
            <v>0</v>
          </cell>
          <cell r="L2086">
            <v>0</v>
          </cell>
          <cell r="M2086">
            <v>1082619</v>
          </cell>
          <cell r="N2086">
            <v>5321</v>
          </cell>
          <cell r="O2086" t="str">
            <v>Dr</v>
          </cell>
          <cell r="P2086">
            <v>1077298</v>
          </cell>
        </row>
        <row r="2087">
          <cell r="H2087" t="str">
            <v>Carpenting Maintenance - Hostel</v>
          </cell>
          <cell r="I2087" t="str">
            <v/>
          </cell>
          <cell r="J2087">
            <v>0</v>
          </cell>
          <cell r="K2087">
            <v>0</v>
          </cell>
          <cell r="L2087">
            <v>0</v>
          </cell>
          <cell r="M2087">
            <v>19457</v>
          </cell>
          <cell r="N2087">
            <v>0</v>
          </cell>
          <cell r="O2087" t="str">
            <v>Dr</v>
          </cell>
          <cell r="P2087">
            <v>19457</v>
          </cell>
        </row>
        <row r="2088">
          <cell r="H2088" t="str">
            <v>Carpenting Maintenance #229c</v>
          </cell>
          <cell r="I2088" t="str">
            <v/>
          </cell>
          <cell r="J2088">
            <v>0</v>
          </cell>
          <cell r="K2088">
            <v>0</v>
          </cell>
          <cell r="L2088">
            <v>0</v>
          </cell>
          <cell r="M2088">
            <v>322010</v>
          </cell>
          <cell r="N2088">
            <v>0</v>
          </cell>
          <cell r="O2088" t="str">
            <v>Dr</v>
          </cell>
          <cell r="P2088">
            <v>322010</v>
          </cell>
        </row>
        <row r="2089">
          <cell r="H2089" t="str">
            <v>Fire &amp; Safety Maintenance #229e</v>
          </cell>
          <cell r="I2089" t="str">
            <v/>
          </cell>
          <cell r="J2089">
            <v>0</v>
          </cell>
          <cell r="K2089">
            <v>0</v>
          </cell>
          <cell r="L2089">
            <v>0</v>
          </cell>
          <cell r="M2089">
            <v>102681</v>
          </cell>
          <cell r="N2089">
            <v>0</v>
          </cell>
          <cell r="O2089" t="str">
            <v>Dr</v>
          </cell>
          <cell r="P2089">
            <v>102681</v>
          </cell>
        </row>
        <row r="2090">
          <cell r="H2090" t="str">
            <v>Pest Control Exp.-hostel</v>
          </cell>
          <cell r="I2090" t="str">
            <v/>
          </cell>
          <cell r="J2090">
            <v>0</v>
          </cell>
          <cell r="K2090">
            <v>0</v>
          </cell>
          <cell r="L2090">
            <v>0</v>
          </cell>
          <cell r="M2090">
            <v>507952</v>
          </cell>
          <cell r="N2090">
            <v>270063</v>
          </cell>
          <cell r="O2090" t="str">
            <v>Dr</v>
          </cell>
          <cell r="P2090">
            <v>237889</v>
          </cell>
        </row>
        <row r="2091">
          <cell r="H2091" t="str">
            <v>Pest Control Exp. #0103</v>
          </cell>
          <cell r="I2091" t="str">
            <v/>
          </cell>
          <cell r="J2091">
            <v>0</v>
          </cell>
          <cell r="K2091">
            <v>0</v>
          </cell>
          <cell r="L2091">
            <v>0</v>
          </cell>
          <cell r="M2091">
            <v>461166</v>
          </cell>
          <cell r="N2091">
            <v>245934</v>
          </cell>
          <cell r="O2091" t="str">
            <v>Dr</v>
          </cell>
          <cell r="P2091">
            <v>215232</v>
          </cell>
        </row>
        <row r="2092">
          <cell r="H2092" t="str">
            <v>Amc #225</v>
          </cell>
          <cell r="I2092" t="str">
            <v/>
          </cell>
          <cell r="J2092">
            <v>0</v>
          </cell>
          <cell r="K2092">
            <v>0</v>
          </cell>
          <cell r="L2092">
            <v>0</v>
          </cell>
          <cell r="M2092">
            <v>4587098</v>
          </cell>
          <cell r="N2092">
            <v>862903</v>
          </cell>
          <cell r="O2092" t="str">
            <v>Dr</v>
          </cell>
          <cell r="P2092">
            <v>3724195</v>
          </cell>
        </row>
        <row r="2093">
          <cell r="H2093" t="str">
            <v>Amc-ro Plants-o &amp; M - Hostel</v>
          </cell>
          <cell r="I2093" t="str">
            <v/>
          </cell>
          <cell r="J2093">
            <v>0</v>
          </cell>
          <cell r="K2093">
            <v>0</v>
          </cell>
          <cell r="L2093">
            <v>0</v>
          </cell>
          <cell r="M2093">
            <v>100356</v>
          </cell>
          <cell r="N2093">
            <v>50178</v>
          </cell>
          <cell r="O2093" t="str">
            <v>Dr</v>
          </cell>
          <cell r="P2093">
            <v>50178</v>
          </cell>
        </row>
        <row r="2094">
          <cell r="H2094" t="str">
            <v>Amc-ro Plants-o &amp; M #225b</v>
          </cell>
          <cell r="I2094" t="str">
            <v/>
          </cell>
          <cell r="J2094">
            <v>0</v>
          </cell>
          <cell r="K2094">
            <v>0</v>
          </cell>
          <cell r="L2094">
            <v>0</v>
          </cell>
          <cell r="M2094">
            <v>155774</v>
          </cell>
          <cell r="N2094">
            <v>122321</v>
          </cell>
          <cell r="O2094" t="str">
            <v>Dr</v>
          </cell>
          <cell r="P2094">
            <v>33453</v>
          </cell>
        </row>
        <row r="2095">
          <cell r="H2095" t="str">
            <v>Amc-lift/elevators Exp.- Hostel</v>
          </cell>
          <cell r="I2095" t="str">
            <v/>
          </cell>
          <cell r="J2095">
            <v>0</v>
          </cell>
          <cell r="K2095">
            <v>0</v>
          </cell>
          <cell r="L2095">
            <v>0</v>
          </cell>
          <cell r="M2095">
            <v>447419</v>
          </cell>
          <cell r="N2095">
            <v>14262</v>
          </cell>
          <cell r="O2095" t="str">
            <v>Dr</v>
          </cell>
          <cell r="P2095">
            <v>433157</v>
          </cell>
        </row>
        <row r="2096">
          <cell r="H2096" t="str">
            <v>Amc-lift/elevators #225a</v>
          </cell>
          <cell r="I2096" t="str">
            <v/>
          </cell>
          <cell r="J2096">
            <v>0</v>
          </cell>
          <cell r="K2096">
            <v>0</v>
          </cell>
          <cell r="L2096">
            <v>0</v>
          </cell>
          <cell r="M2096">
            <v>2682197</v>
          </cell>
          <cell r="N2096">
            <v>1335012</v>
          </cell>
          <cell r="O2096" t="str">
            <v>Dr</v>
          </cell>
          <cell r="P2096">
            <v>1347185</v>
          </cell>
        </row>
        <row r="2097">
          <cell r="H2097" t="str">
            <v>Amc &amp; Spares-chillers #225c</v>
          </cell>
          <cell r="I2097" t="str">
            <v/>
          </cell>
          <cell r="J2097">
            <v>0</v>
          </cell>
          <cell r="K2097">
            <v>0</v>
          </cell>
          <cell r="L2097">
            <v>0</v>
          </cell>
          <cell r="M2097">
            <v>171100</v>
          </cell>
          <cell r="N2097">
            <v>0</v>
          </cell>
          <cell r="O2097" t="str">
            <v>Dr</v>
          </cell>
          <cell r="P2097">
            <v>171100</v>
          </cell>
        </row>
        <row r="2098">
          <cell r="H2098" t="str">
            <v>Amc-air Conditions #225f</v>
          </cell>
          <cell r="I2098" t="str">
            <v/>
          </cell>
          <cell r="J2098">
            <v>0</v>
          </cell>
          <cell r="K2098">
            <v>0</v>
          </cell>
          <cell r="L2098">
            <v>0</v>
          </cell>
          <cell r="M2098">
            <v>14653</v>
          </cell>
          <cell r="N2098">
            <v>0</v>
          </cell>
          <cell r="O2098" t="str">
            <v>Dr</v>
          </cell>
          <cell r="P2098">
            <v>14653</v>
          </cell>
        </row>
        <row r="2099">
          <cell r="H2099" t="str">
            <v>Rates &amp; Taxes - Gst</v>
          </cell>
          <cell r="I2099" t="str">
            <v/>
          </cell>
          <cell r="J2099">
            <v>0</v>
          </cell>
          <cell r="K2099">
            <v>0</v>
          </cell>
          <cell r="L2099">
            <v>0</v>
          </cell>
          <cell r="M2099">
            <v>224723</v>
          </cell>
          <cell r="N2099">
            <v>0</v>
          </cell>
          <cell r="O2099" t="str">
            <v>Dr</v>
          </cell>
          <cell r="P2099">
            <v>224723</v>
          </cell>
        </row>
        <row r="2100">
          <cell r="H2100" t="str">
            <v>Rates &amp; Taxes #243</v>
          </cell>
          <cell r="I2100" t="str">
            <v/>
          </cell>
          <cell r="J2100">
            <v>0</v>
          </cell>
          <cell r="K2100">
            <v>0</v>
          </cell>
          <cell r="L2100">
            <v>0</v>
          </cell>
          <cell r="M2100">
            <v>27160</v>
          </cell>
          <cell r="N2100">
            <v>4336</v>
          </cell>
          <cell r="O2100" t="str">
            <v>Dr</v>
          </cell>
          <cell r="P2100">
            <v>22824</v>
          </cell>
        </row>
        <row r="2101">
          <cell r="H2101" t="str">
            <v>Horticulture Expenses #227</v>
          </cell>
          <cell r="I2101" t="str">
            <v/>
          </cell>
          <cell r="J2101">
            <v>0</v>
          </cell>
          <cell r="K2101">
            <v>0</v>
          </cell>
          <cell r="L2101">
            <v>0</v>
          </cell>
          <cell r="M2101">
            <v>8118294</v>
          </cell>
          <cell r="N2101">
            <v>4303869</v>
          </cell>
          <cell r="O2101" t="str">
            <v>Dr</v>
          </cell>
          <cell r="P2101">
            <v>3814425</v>
          </cell>
        </row>
        <row r="2102">
          <cell r="H2102" t="str">
            <v>Contingency Expenses</v>
          </cell>
          <cell r="I2102" t="str">
            <v/>
          </cell>
          <cell r="J2102">
            <v>0</v>
          </cell>
          <cell r="K2102">
            <v>0</v>
          </cell>
          <cell r="L2102">
            <v>0</v>
          </cell>
          <cell r="M2102">
            <v>4645</v>
          </cell>
          <cell r="N2102">
            <v>4645</v>
          </cell>
          <cell r="P2102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sh"/>
      <sheetName val="Trail Balance"/>
      <sheetName val="Students Laptop"/>
      <sheetName val="22-23 (2)"/>
      <sheetName val="Application of income"/>
      <sheetName val="Diff"/>
      <sheetName val="BALANCE SHEET"/>
      <sheetName val="INCOME &amp; EXP"/>
      <sheetName val="SCHEDULES 1,2"/>
      <sheetName val="dep 21-22"/>
      <sheetName val="CFS"/>
      <sheetName val="SCHEDULES OF BS (1-11)"/>
      <sheetName val="Dep 22-23"/>
      <sheetName val="BS 13-18"/>
      <sheetName val="SCHEDULES OF IE"/>
      <sheetName val="Overall Trial 22-23R"/>
      <sheetName val="Grouping B.S. 20-21"/>
      <sheetName val="GROUPING P&amp;L 20-21"/>
      <sheetName val="Grouping BS 21-22"/>
      <sheetName val="Grouping PNL 21-22"/>
      <sheetName val="Trial 19-20"/>
      <sheetName val="dep 19-20"/>
      <sheetName val="Security Deposit Students-19-20"/>
      <sheetName val="Summary 20-21"/>
      <sheetName val="Cash Flow Statement"/>
      <sheetName val="Trial 18-19"/>
      <sheetName val="Vehicle Loan "/>
      <sheetName val="Creditors"/>
      <sheetName val="Security Deposit Students"/>
      <sheetName val="BML Educor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As on 31st March, 2023</v>
          </cell>
          <cell r="E5" t="str">
            <v>As on 31st March, 2022</v>
          </cell>
          <cell r="F5" t="str">
            <v>As on 31st March, 2021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ools &amp; Patterns"/>
      <sheetName val="Summary PM"/>
      <sheetName val="Furniture "/>
      <sheetName val="Office equp"/>
      <sheetName val="Building"/>
      <sheetName val="Land"/>
      <sheetName val="App Sof"/>
      <sheetName val="Computer"/>
      <sheetName val="Vehicle"/>
      <sheetName val="AC"/>
      <sheetName val="Mobile"/>
      <sheetName val="PM"/>
      <sheetName val="RO"/>
      <sheetName val="PTHE"/>
      <sheetName val="1.5HP"/>
      <sheetName val="BI Rail"/>
      <sheetName val="SPA"/>
      <sheetName val="FES"/>
      <sheetName val="KFM"/>
      <sheetName val="HGP"/>
      <sheetName val="Panel"/>
      <sheetName val="CTM"/>
      <sheetName val="CM"/>
      <sheetName val="TK"/>
      <sheetName val="Fettlingshop"/>
      <sheetName val="DMG"/>
      <sheetName val="Welding Machine"/>
      <sheetName val="Trolley"/>
      <sheetName val="DS"/>
      <sheetName val="Forklifter"/>
      <sheetName val="MIG"/>
      <sheetName val="Termal Prtection"/>
      <sheetName val="WireLess Report"/>
      <sheetName val="Temp Control"/>
      <sheetName val="Testing Equ"/>
      <sheetName val="Pouring"/>
      <sheetName val="Ele Equp."/>
      <sheetName val="Ele Instt."/>
      <sheetName val="Tools"/>
    </sheetNames>
    <definedNames>
      <definedName name="_xlbgnm.GPR1" refersTo="#REF!" sheetId="3"/>
      <definedName name="_xlbgnm.GPR10" refersTo="#REF!" sheetId="3"/>
      <definedName name="_xlbgnm.GPR11" refersTo="#REF!" sheetId="3"/>
      <definedName name="_xlbgnm.GPR12" refersTo="#REF!" sheetId="3"/>
      <definedName name="_xlbgnm.GPR13" refersTo="#REF!" sheetId="3"/>
      <definedName name="_xlbgnm.GPR14" refersTo="#REF!" sheetId="3"/>
      <definedName name="_xlbgnm.GPR15" refersTo="#REF!" sheetId="3"/>
      <definedName name="_xlbgnm.GPR16" refersTo="#REF!" sheetId="3"/>
      <definedName name="_xlbgnm.GPR17" refersTo="#REF!" sheetId="3"/>
      <definedName name="_xlbgnm.GPR18" refersTo="#REF!" sheetId="3"/>
      <definedName name="_xlbgnm.GPR19" refersTo="#REF!" sheetId="3"/>
      <definedName name="_xlbgnm.GPR2" refersTo="#REF!" sheetId="3"/>
      <definedName name="_xlbgnm.GPR20" refersTo="#REF!" sheetId="3"/>
      <definedName name="_xlbgnm.GPR21" refersTo="#REF!" sheetId="3"/>
      <definedName name="_xlbgnm.GPR22" refersTo="#REF!" sheetId="3"/>
      <definedName name="_xlbgnm.GPR23" refersTo="#REF!" sheetId="3"/>
      <definedName name="_xlbgnm.GPR24" refersTo="#REF!" sheetId="3"/>
      <definedName name="_xlbgnm.GPR25" refersTo="#REF!" sheetId="3"/>
      <definedName name="_xlbgnm.GPR26" refersTo="#REF!" sheetId="3"/>
      <definedName name="_xlbgnm.GPR27" refersTo="#REF!" sheetId="3"/>
      <definedName name="_xlbgnm.GPR28" refersTo="#REF!" sheetId="3"/>
      <definedName name="_xlbgnm.GPR3" refersTo="#REF!" sheetId="3"/>
      <definedName name="_xlbgnm.GPR4" refersTo="#REF!" sheetId="3"/>
      <definedName name="_xlbgnm.GPR5" refersTo="#REF!" sheetId="3"/>
      <definedName name="_xlbgnm.GPR6" refersTo="#REF!" sheetId="3"/>
      <definedName name="_xlbgnm.GPR7" refersTo="#REF!" sheetId="3"/>
      <definedName name="_xlbgnm.GPR8" refersTo="#REF!" sheetId="3"/>
      <definedName name="_xlbgnm.GPR9" refersTo="#REF!" sheetId="3"/>
      <definedName name="_xlbgnm.GPT1" refersTo="#REF!" sheetId="3"/>
      <definedName name="_xlbgnm.GPT10" refersTo="#REF!" sheetId="3"/>
      <definedName name="_xlbgnm.GPT11" refersTo="#REF!" sheetId="3"/>
      <definedName name="_xlbgnm.GPT12" refersTo="#REF!" sheetId="3"/>
      <definedName name="_xlbgnm.GPT13" refersTo="#REF!" sheetId="3"/>
      <definedName name="_xlbgnm.GPT14" refersTo="#REF!" sheetId="3"/>
      <definedName name="_xlbgnm.GPT15" refersTo="#REF!" sheetId="3"/>
      <definedName name="_xlbgnm.GPT16" refersTo="#REF!" sheetId="3"/>
      <definedName name="_xlbgnm.GPT17" refersTo="#REF!" sheetId="3"/>
      <definedName name="_xlbgnm.GPT18" refersTo="#REF!" sheetId="3"/>
      <definedName name="_xlbgnm.GPT19" refersTo="#REF!" sheetId="3"/>
      <definedName name="_xlbgnm.GPT2" refersTo="#REF!" sheetId="3"/>
      <definedName name="_xlbgnm.GPT20" refersTo="#REF!" sheetId="3"/>
      <definedName name="_xlbgnm.GPT21" refersTo="#REF!" sheetId="3"/>
      <definedName name="_xlbgnm.GPT22" refersTo="#REF!" sheetId="3"/>
      <definedName name="_xlbgnm.GPT23" refersTo="#REF!" sheetId="3"/>
      <definedName name="_xlbgnm.GPT24" refersTo="#REF!" sheetId="3"/>
      <definedName name="_xlbgnm.GPT25" refersTo="#REF!" sheetId="3"/>
      <definedName name="_xlbgnm.GPT26" refersTo="#REF!" sheetId="3"/>
      <definedName name="_xlbgnm.GPT27" refersTo="#REF!" sheetId="3"/>
      <definedName name="_xlbgnm.GPT28" refersTo="#REF!" sheetId="3"/>
      <definedName name="_xlbgnm.GPT29" refersTo="#REF!" sheetId="3"/>
      <definedName name="_xlbgnm.GPT3" refersTo="#REF!" sheetId="3"/>
      <definedName name="_xlbgnm.GPT30" refersTo="#REF!" sheetId="3"/>
      <definedName name="_xlbgnm.GPT4" refersTo="#REF!" sheetId="3"/>
      <definedName name="_xlbgnm.GPT5" refersTo="#REF!" sheetId="3"/>
      <definedName name="_xlbgnm.GPT6" refersTo="#REF!" sheetId="3"/>
      <definedName name="_xlbgnm.GPT7" refersTo="#REF!" sheetId="3"/>
      <definedName name="_xlbgnm.GPT8" refersTo="#REF!" sheetId="3"/>
      <definedName name="_xlbgnm.GPT9" refersTo="#REF!" sheetId="3"/>
      <definedName name="_xlbgnm.Inm1" refersTo="#REF!" sheetId="3"/>
      <definedName name="_xlbgnm.Inm10" refersTo="#REF!" sheetId="3"/>
      <definedName name="_xlbgnm.Inm2" refersTo="#REF!" sheetId="3"/>
      <definedName name="_xlbgnm.Inm3" refersTo="#REF!" sheetId="3"/>
      <definedName name="_xlbgnm.Inm4" refersTo="#REF!" sheetId="3"/>
      <definedName name="_xlbgnm.Inm5" refersTo="#REF!" sheetId="3"/>
      <definedName name="_xlbgnm.Inm6" refersTo="#REF!" sheetId="3"/>
      <definedName name="_xlbgnm.Inm7" refersTo="#REF!" sheetId="3"/>
      <definedName name="_xlbgnm.Inm8" refersTo="#REF!" sheetId="3"/>
      <definedName name="_xlbgnm.Inm9" refersTo="#REF!" sheetId="3"/>
      <definedName name="_xlbgnm.Int1" refersTo="#REF!" sheetId="3"/>
      <definedName name="_xlbgnm.Int10" refersTo="#REF!" sheetId="3"/>
      <definedName name="_xlbgnm.Int11" refersTo="#REF!" sheetId="3"/>
      <definedName name="_xlbgnm.Int12" refersTo="#REF!" sheetId="3"/>
      <definedName name="_xlbgnm.Int13" refersTo="#REF!" sheetId="3"/>
      <definedName name="_xlbgnm.Int14" refersTo="#REF!" sheetId="3"/>
      <definedName name="_xlbgnm.Int15" refersTo="#REF!" sheetId="3"/>
      <definedName name="_xlbgnm.Int16" refersTo="#REF!" sheetId="3"/>
      <definedName name="_xlbgnm.Int17" refersTo="#REF!" sheetId="3"/>
      <definedName name="_xlbgnm.Int18" refersTo="#REF!" sheetId="3"/>
      <definedName name="_xlbgnm.Int19" refersTo="#REF!" sheetId="3"/>
      <definedName name="_xlbgnm.Int2" refersTo="#REF!" sheetId="3"/>
      <definedName name="_xlbgnm.Int20" refersTo="#REF!" sheetId="3"/>
      <definedName name="_xlbgnm.Int21" refersTo="#REF!" sheetId="3"/>
      <definedName name="_xlbgnm.Int3" refersTo="#REF!" sheetId="3"/>
      <definedName name="_xlbgnm.Int4" refersTo="#REF!" sheetId="3"/>
      <definedName name="_xlbgnm.Int5" refersTo="#REF!" sheetId="3"/>
      <definedName name="_xlbgnm.Int6" refersTo="#REF!" sheetId="3"/>
      <definedName name="_xlbgnm.Int7" refersTo="#REF!" sheetId="3"/>
      <definedName name="_xlbgnm.Int8" refersTo="#REF!" sheetId="3"/>
      <definedName name="_xlbgnm.Int9" refersTo="#REF!" sheetId="3"/>
      <definedName name="_xlbgnm.Pr1" refersTo="#REF!" sheetId="3"/>
      <definedName name="_xlbgnm.Pr10" refersTo="#REF!" sheetId="3"/>
      <definedName name="_xlbgnm.Pr11" refersTo="#REF!" sheetId="3"/>
      <definedName name="_xlbgnm.Pr12" refersTo="#REF!" sheetId="3"/>
      <definedName name="_xlbgnm.Pr13" refersTo="#REF!" sheetId="3"/>
      <definedName name="_xlbgnm.Pr14" refersTo="#REF!" sheetId="3"/>
      <definedName name="_xlbgnm.Pr15" refersTo="#REF!" sheetId="3"/>
      <definedName name="_xlbgnm.Pr16" refersTo="#REF!" sheetId="3"/>
      <definedName name="_xlbgnm.Pr17" refersTo="#REF!" sheetId="3"/>
      <definedName name="_xlbgnm.Pr18" refersTo="#REF!" sheetId="3"/>
      <definedName name="_xlbgnm.Pr19" refersTo="#REF!" sheetId="3"/>
      <definedName name="_xlbgnm.Pr2" refersTo="#REF!" sheetId="3"/>
      <definedName name="_xlbgnm.Pr20" refersTo="#REF!" sheetId="3"/>
      <definedName name="_xlbgnm.Pr21" refersTo="#REF!" sheetId="3"/>
      <definedName name="_xlbgnm.Pr22" refersTo="#REF!" sheetId="3"/>
      <definedName name="_xlbgnm.Pr23" refersTo="#REF!" sheetId="3"/>
      <definedName name="_xlbgnm.Pr24" refersTo="#REF!" sheetId="3"/>
      <definedName name="_xlbgnm.Pr25" refersTo="#REF!" sheetId="3"/>
      <definedName name="_xlbgnm.Pr26" refersTo="#REF!" sheetId="3"/>
      <definedName name="_xlbgnm.Pr27" refersTo="#REF!" sheetId="3"/>
      <definedName name="_xlbgnm.Pr28" refersTo="#REF!" sheetId="3"/>
      <definedName name="_xlbgnm.Pr29" refersTo="#REF!" sheetId="3"/>
      <definedName name="_xlbgnm.Pr3" refersTo="#REF!" sheetId="3"/>
      <definedName name="_xlbgnm.Pr30" refersTo="#REF!" sheetId="3"/>
      <definedName name="_xlbgnm.Pr4" refersTo="#REF!" sheetId="3"/>
      <definedName name="_xlbgnm.Pr5" refersTo="#REF!" sheetId="3"/>
      <definedName name="_xlbgnm.Pr6" refersTo="#REF!" sheetId="3"/>
      <definedName name="_xlbgnm.Pr7" refersTo="#REF!" sheetId="3"/>
      <definedName name="_xlbgnm.Pr8" refersTo="#REF!" sheetId="3"/>
      <definedName name="_xlbgnm.Pr9" refersTo="#REF!" sheetId="3"/>
      <definedName name="_xlbgnm.Ren1" refersTo="#REF!" sheetId="3"/>
      <definedName name="_xlbgnm.Ren10" refersTo="#REF!" sheetId="3"/>
      <definedName name="_xlbgnm.Ren11" refersTo="#REF!" sheetId="3"/>
      <definedName name="_xlbgnm.Ren12" refersTo="#REF!" sheetId="3"/>
      <definedName name="_xlbgnm.Ren2" refersTo="#REF!" sheetId="3"/>
      <definedName name="_xlbgnm.Ren3" refersTo="#REF!" sheetId="3"/>
      <definedName name="_xlbgnm.Ren4" refersTo="#REF!" sheetId="3"/>
      <definedName name="_xlbgnm.Ren5" refersTo="#REF!" sheetId="3"/>
      <definedName name="_xlbgnm.Ren6" refersTo="#REF!" sheetId="3"/>
      <definedName name="_xlbgnm.Ren7" refersTo="#REF!" sheetId="3"/>
      <definedName name="_xlbgnm.Ren8" refersTo="#REF!" sheetId="3"/>
      <definedName name="_xlbgnm.Ren9" refersTo="#REF!" sheetId="3"/>
      <definedName name="_xlbgnm.T1" refersTo="#REF!" sheetId="3"/>
      <definedName name="_xlbgnm.tan1" refersTo="#REF!" sheetId="3"/>
      <definedName name="_xlbgnm.tan10" refersTo="#REF!" sheetId="3"/>
      <definedName name="_xlbgnm.tan11" refersTo="#REF!" sheetId="3"/>
      <definedName name="_xlbgnm.tan12" refersTo="#REF!" sheetId="3"/>
      <definedName name="_xlbgnm.tan13" refersTo="#REF!" sheetId="3"/>
      <definedName name="_xlbgnm.tan2" refersTo="#REF!" sheetId="3"/>
      <definedName name="_xlbgnm.tan3" refersTo="#REF!" sheetId="3"/>
      <definedName name="_xlbgnm.tan4" refersTo="#REF!" sheetId="3"/>
      <definedName name="_xlbgnm.tan5" refersTo="#REF!" sheetId="3"/>
      <definedName name="_xlbgnm.tan6" refersTo="#REF!" sheetId="3"/>
      <definedName name="_xlbgnm.tan7" refersTo="#REF!" sheetId="3"/>
      <definedName name="_xlbgnm.tan8" refersTo="#REF!" sheetId="3"/>
      <definedName name="_xlbgnm.tan9" refersTo="#REF!" sheetId="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143A"/>
      <sheetName val="HOU143B"/>
      <sheetName val="Sheet1"/>
      <sheetName val="FLY-WHEEL"/>
    </sheetNames>
    <sheetDataSet>
      <sheetData sheetId="0">
        <row r="10">
          <cell r="B10">
            <v>1</v>
          </cell>
          <cell r="D10">
            <v>-0.04</v>
          </cell>
        </row>
        <row r="11">
          <cell r="B11">
            <v>2</v>
          </cell>
          <cell r="D11">
            <v>-0.02</v>
          </cell>
        </row>
        <row r="12">
          <cell r="B12">
            <v>3</v>
          </cell>
          <cell r="D12">
            <v>-0.05</v>
          </cell>
        </row>
        <row r="13">
          <cell r="B13">
            <v>4</v>
          </cell>
          <cell r="D13">
            <v>-0.05</v>
          </cell>
        </row>
        <row r="14">
          <cell r="B14">
            <v>5</v>
          </cell>
          <cell r="D14">
            <v>-0.06</v>
          </cell>
        </row>
        <row r="15">
          <cell r="B15">
            <v>6</v>
          </cell>
          <cell r="D15">
            <v>-0.02</v>
          </cell>
        </row>
        <row r="16">
          <cell r="B16">
            <v>7</v>
          </cell>
          <cell r="D16">
            <v>-0.03</v>
          </cell>
        </row>
        <row r="17">
          <cell r="B17">
            <v>8</v>
          </cell>
          <cell r="D17">
            <v>-0.04</v>
          </cell>
        </row>
        <row r="18">
          <cell r="B18">
            <v>9</v>
          </cell>
          <cell r="D18">
            <v>-0.03</v>
          </cell>
        </row>
        <row r="19">
          <cell r="B19">
            <v>10</v>
          </cell>
          <cell r="D19">
            <v>-0.05</v>
          </cell>
        </row>
        <row r="20">
          <cell r="B20">
            <v>11</v>
          </cell>
          <cell r="D20">
            <v>-0.04</v>
          </cell>
        </row>
        <row r="21">
          <cell r="B21">
            <v>12</v>
          </cell>
          <cell r="D21">
            <v>-0.03</v>
          </cell>
        </row>
        <row r="22">
          <cell r="B22">
            <v>13</v>
          </cell>
          <cell r="D22">
            <v>-0.01</v>
          </cell>
        </row>
        <row r="23">
          <cell r="B23">
            <v>14</v>
          </cell>
          <cell r="D23">
            <v>-0.05</v>
          </cell>
        </row>
        <row r="24">
          <cell r="B24">
            <v>15</v>
          </cell>
          <cell r="D24">
            <v>-0.02</v>
          </cell>
        </row>
        <row r="25">
          <cell r="B25">
            <v>16</v>
          </cell>
          <cell r="D25">
            <v>-0.05</v>
          </cell>
        </row>
        <row r="26">
          <cell r="B26">
            <v>17</v>
          </cell>
          <cell r="D26">
            <v>-0.04</v>
          </cell>
        </row>
        <row r="27">
          <cell r="B27">
            <v>18</v>
          </cell>
          <cell r="D27">
            <v>-0.03</v>
          </cell>
        </row>
        <row r="28">
          <cell r="B28">
            <v>19</v>
          </cell>
          <cell r="D28">
            <v>-0.03</v>
          </cell>
        </row>
        <row r="29">
          <cell r="B29">
            <v>20</v>
          </cell>
          <cell r="D29">
            <v>-0.03</v>
          </cell>
        </row>
        <row r="30">
          <cell r="B30">
            <v>21</v>
          </cell>
          <cell r="D30">
            <v>-0.03</v>
          </cell>
        </row>
        <row r="31">
          <cell r="B31">
            <v>22</v>
          </cell>
          <cell r="D31">
            <v>-0.04</v>
          </cell>
        </row>
        <row r="32">
          <cell r="B32">
            <v>23</v>
          </cell>
          <cell r="D32">
            <v>-0.04</v>
          </cell>
        </row>
        <row r="33">
          <cell r="B33">
            <v>24</v>
          </cell>
          <cell r="D33">
            <v>-0.03</v>
          </cell>
        </row>
        <row r="34">
          <cell r="B34">
            <v>25</v>
          </cell>
          <cell r="D34">
            <v>-0.03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运输设备"/>
      <sheetName val="杂项设备"/>
      <sheetName val="机器设备 "/>
      <sheetName val="房屋设备"/>
      <sheetName val="电力设备"/>
      <sheetName val="待摊费用"/>
      <sheetName val="长期待摊费用 "/>
      <sheetName val="无形资产"/>
      <sheetName val="????"/>
      <sheetName val="____"/>
      <sheetName val="0409"/>
      <sheetName val="JSNFCD"/>
      <sheetName val="日程"/>
      <sheetName val="進め方"/>
      <sheetName val="明細"/>
      <sheetName val="部品表"/>
      <sheetName val="List2-1_ModelCode-Local"/>
      <sheetName val="‚a‚l‚o“h‘•’¼Þ"/>
      <sheetName val="机器设备_"/>
      <sheetName val="长期待摊费用_"/>
      <sheetName val="机器设备_1"/>
      <sheetName val="长期待摊费用_1"/>
      <sheetName val="机器设备_2"/>
      <sheetName val="长期待摊费用_2"/>
      <sheetName val="‚a‚l‚o“h‘•’’¼Þ"/>
    </sheetNames>
    <sheetDataSet>
      <sheetData sheetId="0" refreshError="1">
        <row r="2">
          <cell r="B2">
            <v>39020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>
            <v>39020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XX"/>
      <sheetName val="PE CHARGES"/>
      <sheetName val="PI CHARGES"/>
      <sheetName val="KE CHARGES-3500"/>
      <sheetName val="SD CHARGES"/>
      <sheetName val="PE-Duty_Kit"/>
      <sheetName val="PI-Duty_Subs"/>
      <sheetName val="KE-Duty_3500"/>
      <sheetName val="SD-Duty_Spares"/>
      <sheetName val="SR4dut"/>
      <sheetName val="Summary"/>
      <sheetName val="RUPEE"/>
      <sheetName val="BOM"/>
      <sheetName val="Sheet3"/>
      <sheetName val="stores"/>
      <sheetName val="Sheet1"/>
      <sheetName val="plbs"/>
      <sheetName val="MISC"/>
      <sheetName val="Sheet2"/>
      <sheetName val="Old"/>
      <sheetName val="Introduction"/>
      <sheetName val="Operating Statistics"/>
      <sheetName val="#REF"/>
      <sheetName val="Financials"/>
      <sheetName val="BS, PL, Sch 5 to 9"/>
      <sheetName val="PE_CHARGES"/>
      <sheetName val="PI_CHARGES"/>
      <sheetName val="KE_CHARGES-3500"/>
      <sheetName val="SD_CHARGES"/>
      <sheetName val="Operating_Statistics"/>
      <sheetName val="BS,_PL,_Sch_5_to_9"/>
      <sheetName val="PLIST"/>
      <sheetName val="B"/>
      <sheetName val="ratios"/>
      <sheetName val="wkg cflo"/>
      <sheetName val="SCH 1_2"/>
      <sheetName val="A"/>
      <sheetName val="Drop down"/>
      <sheetName val="5"/>
      <sheetName val="CAR"/>
      <sheetName val="W-현원가"/>
      <sheetName val="Imp_Charges99"/>
      <sheetName val="Economic Parameters"/>
      <sheetName val="Inputs"/>
      <sheetName val="Project Assumptions"/>
      <sheetName val="Navigation"/>
      <sheetName val="PE_CHARGES1"/>
      <sheetName val="PI_CHARGES1"/>
      <sheetName val="KE_CHARGES-35001"/>
      <sheetName val="SD_CHARGES1"/>
      <sheetName val="Operating_Statistics1"/>
      <sheetName val="BS,_PL,_Sch_5_to_91"/>
      <sheetName val="EXPENSES"/>
      <sheetName val="BALANCE-IOTL "/>
      <sheetName val="BS"/>
      <sheetName val="Jun08"/>
      <sheetName val="leave salary"/>
      <sheetName val="1) COMMON FACILITIES"/>
      <sheetName val="Definitions"/>
      <sheetName val="Result"/>
      <sheetName val="CMA"/>
      <sheetName val="CellPlan"/>
      <sheetName val="Month"/>
      <sheetName val="ModPlan"/>
      <sheetName val="Sydney_Poly"/>
      <sheetName val="Madrid"/>
      <sheetName val="Sydney_Mono"/>
      <sheetName val="FINAL"/>
      <sheetName val="LIAB"/>
      <sheetName val="leaveencashpro2001"/>
      <sheetName val="O Children BOM"/>
      <sheetName val="annx15"/>
      <sheetName val="selection"/>
      <sheetName val="PE_CHARGES2"/>
      <sheetName val="PI_CHARGES2"/>
      <sheetName val="KE_CHARGES-35002"/>
      <sheetName val="SD_CHARGES2"/>
      <sheetName val="Operating_Statistics2"/>
      <sheetName val="BS,_PL,_Sch_5_to_92"/>
      <sheetName val="PE_CHARGES3"/>
      <sheetName val="PI_CHARGES3"/>
      <sheetName val="KE_CHARGES-35003"/>
      <sheetName val="SD_CHARGES3"/>
      <sheetName val="Operating_Statistics3"/>
      <sheetName val="BS,_PL,_Sch_5_to_93"/>
      <sheetName val="PE_CHARGES4"/>
      <sheetName val="PI_CHARGES4"/>
      <sheetName val="KE_CHARGES-35004"/>
      <sheetName val="SD_CHARGES4"/>
      <sheetName val="Operating_Statistics4"/>
      <sheetName val="BS,_PL,_Sch_5_to_94"/>
      <sheetName val="wkg_cflo"/>
      <sheetName val="SCH_1_2"/>
      <sheetName val="Drop_down"/>
      <sheetName val="Economic_Parameters"/>
      <sheetName val="Project_Assumptions"/>
      <sheetName val="Accounts"/>
      <sheetName val="Projections"/>
      <sheetName val="Netearnanal"/>
      <sheetName val="PE_CHARGES5"/>
      <sheetName val="PI_CHARGES5"/>
      <sheetName val="KE_CHARGES-35005"/>
      <sheetName val="SD_CHARGES5"/>
      <sheetName val="Operating_Statistics5"/>
      <sheetName val="BS,_PL,_Sch_5_to_95"/>
      <sheetName val="leave_salary"/>
      <sheetName val="1)_COMMON_FACILITIES"/>
      <sheetName val="O_Children_BOM"/>
      <sheetName val="jobhist"/>
      <sheetName val="工数集計"/>
      <sheetName val="推移データ"/>
      <sheetName val="YTD SALES"/>
      <sheetName val="가공"/>
      <sheetName val="생산전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TARANCHAL"/>
      <sheetName val="MEERUT"/>
      <sheetName val="A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PEE"/>
      <sheetName val="000's"/>
      <sheetName val="BS"/>
      <sheetName val="PL"/>
      <sheetName val="SCH 1,2,3"/>
      <sheetName val="Sch 4"/>
      <sheetName val="SCH 5,6,7"/>
      <sheetName val="SCH 8,9,10"/>
      <sheetName val="SCH 11,12,13"/>
      <sheetName val="SCH 14,15,16"/>
      <sheetName val="Notes1"/>
      <sheetName val="Notes 2"/>
      <sheetName val="Notes 3"/>
      <sheetName val="Notes 4"/>
      <sheetName val="partiv"/>
      <sheetName val="P&amp;L"/>
      <sheetName val="I-III"/>
      <sheetName val="IV"/>
      <sheetName val="V-IX"/>
      <sheetName val="X-XII"/>
      <sheetName val="XIII - XVII"/>
      <sheetName val="XVIII - XXII"/>
      <sheetName val="GRP.SCHEDULE"/>
      <sheetName val="TBIN"/>
      <sheetName val="SCH_1,2,3"/>
      <sheetName val="Sch_4"/>
      <sheetName val="SCH_5,6,7"/>
      <sheetName val="SCH_8,9,10"/>
      <sheetName val="SCH_11,12,13"/>
      <sheetName val="SCH_14,15,16"/>
      <sheetName val="Notes_2"/>
      <sheetName val="Notes_3"/>
      <sheetName val="Notes_4"/>
      <sheetName val="XIII_-_XVII"/>
      <sheetName val="XVIII_-_XXII"/>
      <sheetName val="GRP_SCHEDULE"/>
      <sheetName val="SCH_1,2,31"/>
      <sheetName val="Sch_41"/>
      <sheetName val="SCH_5,6,71"/>
      <sheetName val="SCH_8,9,101"/>
      <sheetName val="SCH_11,12,131"/>
      <sheetName val="SCH_14,15,161"/>
      <sheetName val="Notes_21"/>
      <sheetName val="Notes_31"/>
      <sheetName val="Notes_41"/>
      <sheetName val="XIII_-_XVII1"/>
      <sheetName val="XVIII_-_XXII1"/>
      <sheetName val="GRP_SCHEDULE1"/>
      <sheetName val="SCH_1,2,32"/>
      <sheetName val="Sch_42"/>
      <sheetName val="SCH_5,6,72"/>
      <sheetName val="SCH_8,9,102"/>
      <sheetName val="SCH_11,12,132"/>
      <sheetName val="SCH_14,15,162"/>
      <sheetName val="Notes_22"/>
      <sheetName val="Notes_32"/>
      <sheetName val="Notes_42"/>
      <sheetName val="XIII_-_XVII2"/>
      <sheetName val="XVIII_-_XXII2"/>
      <sheetName val="GRP_SCHEDULE2"/>
    </sheetNames>
    <sheetDataSet>
      <sheetData sheetId="0"/>
      <sheetData sheetId="1" refreshError="1"/>
      <sheetData sheetId="2" refreshError="1">
        <row r="1">
          <cell r="B1" t="str">
            <v>E. I . DUPONT INDIA LIMITED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  <sheetName val="Ack"/>
    </sheetNames>
    <sheetDataSet>
      <sheetData sheetId="0">
        <row r="2">
          <cell r="A2" t="str">
            <v>1 - Yes</v>
          </cell>
        </row>
        <row r="3">
          <cell r="A3" t="str">
            <v>2 - No</v>
          </cell>
        </row>
        <row r="8">
          <cell r="K8" t="str">
            <v>10 - Savings</v>
          </cell>
        </row>
        <row r="9">
          <cell r="K9" t="str">
            <v>11 - Current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5B4B-A439-4B90-A567-701C2FC43B04}">
  <dimension ref="A1:F8"/>
  <sheetViews>
    <sheetView tabSelected="1" zoomScale="93" zoomScaleNormal="93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D13" sqref="D13"/>
    </sheetView>
  </sheetViews>
  <sheetFormatPr defaultRowHeight="15.75" x14ac:dyDescent="0.25"/>
  <cols>
    <col min="1" max="1" width="73.42578125" style="3" customWidth="1"/>
    <col min="2" max="2" width="29.85546875" style="3" customWidth="1"/>
    <col min="3" max="3" width="29.85546875" style="189" customWidth="1"/>
    <col min="4" max="4" width="57.42578125" style="3" customWidth="1"/>
    <col min="5" max="5" width="19" style="3" customWidth="1"/>
    <col min="6" max="6" width="17.85546875" style="175" bestFit="1" customWidth="1"/>
    <col min="7" max="7" width="9.140625" style="3" customWidth="1"/>
    <col min="8" max="16384" width="9.140625" style="3"/>
  </cols>
  <sheetData>
    <row r="1" spans="1:6" ht="63" x14ac:dyDescent="0.25">
      <c r="A1" s="8" t="s">
        <v>445</v>
      </c>
      <c r="B1" s="4"/>
      <c r="C1" s="174"/>
    </row>
    <row r="2" spans="1:6" x14ac:dyDescent="0.25">
      <c r="A2" s="11" t="s">
        <v>147</v>
      </c>
      <c r="B2" s="147"/>
      <c r="C2" s="9" t="s">
        <v>196</v>
      </c>
      <c r="D2" s="183" t="s">
        <v>148</v>
      </c>
    </row>
    <row r="3" spans="1:6" x14ac:dyDescent="0.25">
      <c r="A3" s="148"/>
      <c r="B3" s="12"/>
      <c r="C3" s="9" t="s">
        <v>149</v>
      </c>
      <c r="D3" s="184"/>
    </row>
    <row r="4" spans="1:6" x14ac:dyDescent="0.25">
      <c r="A4" s="146" t="s">
        <v>444</v>
      </c>
      <c r="B4" s="12"/>
      <c r="C4" s="9"/>
      <c r="D4" s="10"/>
    </row>
    <row r="5" spans="1:6" ht="35.25" customHeight="1" x14ac:dyDescent="0.25">
      <c r="A5" s="149" t="s">
        <v>446</v>
      </c>
      <c r="B5" s="5" t="s">
        <v>150</v>
      </c>
      <c r="C5" s="7">
        <f>'INCOME &amp; EXP'!D21-'INCOME &amp; EXP'!D20-'INCOME &amp; EXP'!D19</f>
        <v>824017739</v>
      </c>
      <c r="D5" s="154" t="s">
        <v>448</v>
      </c>
      <c r="F5" s="175">
        <v>824017739</v>
      </c>
    </row>
    <row r="6" spans="1:6" ht="35.25" customHeight="1" x14ac:dyDescent="0.25">
      <c r="A6" s="6" t="s">
        <v>447</v>
      </c>
      <c r="B6" s="5" t="s">
        <v>150</v>
      </c>
      <c r="C6" s="182">
        <f>Sheet4!D10</f>
        <v>415</v>
      </c>
      <c r="D6" s="155" t="s">
        <v>2542</v>
      </c>
      <c r="F6" s="175">
        <v>415</v>
      </c>
    </row>
    <row r="7" spans="1:6" ht="35.25" customHeight="1" x14ac:dyDescent="0.25">
      <c r="A7" s="6" t="s">
        <v>2540</v>
      </c>
      <c r="B7" s="5"/>
      <c r="C7" s="153">
        <f>SUMIF('Overall Trial 22-23R'!M:M,Summary!A8,'Overall Trial 22-23R'!I:I)</f>
        <v>347988520</v>
      </c>
      <c r="D7" s="155" t="s">
        <v>2541</v>
      </c>
      <c r="F7" s="175">
        <v>347988520</v>
      </c>
    </row>
    <row r="8" spans="1:6" ht="35.25" customHeight="1" x14ac:dyDescent="0.25">
      <c r="A8" s="150" t="s">
        <v>2531</v>
      </c>
      <c r="B8" s="5" t="s">
        <v>150</v>
      </c>
      <c r="C8" s="7">
        <f>C7/C6</f>
        <v>838526.55421686743</v>
      </c>
      <c r="D8" s="154"/>
      <c r="F8" s="175">
        <v>838526.55421686743</v>
      </c>
    </row>
  </sheetData>
  <mergeCells count="1"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92697-6CD9-4B11-BF04-6A5A0D92974E}">
  <dimension ref="A2:D10"/>
  <sheetViews>
    <sheetView workbookViewId="0">
      <selection activeCell="H16" sqref="H16"/>
    </sheetView>
  </sheetViews>
  <sheetFormatPr defaultRowHeight="15" x14ac:dyDescent="0.25"/>
  <cols>
    <col min="1" max="1" width="26.42578125" bestFit="1" customWidth="1"/>
    <col min="2" max="2" width="41.28515625" bestFit="1" customWidth="1"/>
    <col min="3" max="3" width="10.5703125" bestFit="1" customWidth="1"/>
    <col min="4" max="4" width="11.140625" style="180" bestFit="1" customWidth="1"/>
  </cols>
  <sheetData>
    <row r="2" spans="1:4" s="161" customFormat="1" ht="46.5" customHeight="1" x14ac:dyDescent="0.25">
      <c r="A2" s="159" t="s">
        <v>2545</v>
      </c>
      <c r="B2" s="159" t="s">
        <v>2535</v>
      </c>
      <c r="C2" s="160" t="s">
        <v>2543</v>
      </c>
      <c r="D2" s="176" t="s">
        <v>2544</v>
      </c>
    </row>
    <row r="3" spans="1:4" x14ac:dyDescent="0.25">
      <c r="A3" s="159" t="s">
        <v>2545</v>
      </c>
      <c r="B3" s="156"/>
      <c r="C3" s="156">
        <v>180</v>
      </c>
      <c r="D3" s="177">
        <v>223</v>
      </c>
    </row>
    <row r="4" spans="1:4" x14ac:dyDescent="0.25">
      <c r="A4" s="157" t="s">
        <v>2532</v>
      </c>
      <c r="B4" s="157" t="s">
        <v>68</v>
      </c>
      <c r="C4" s="157">
        <v>12</v>
      </c>
      <c r="D4" s="178">
        <v>14</v>
      </c>
    </row>
    <row r="5" spans="1:4" x14ac:dyDescent="0.25">
      <c r="A5" s="157" t="s">
        <v>2532</v>
      </c>
      <c r="B5" s="157" t="s">
        <v>69</v>
      </c>
      <c r="C5" s="157">
        <v>18</v>
      </c>
      <c r="D5" s="178">
        <v>35</v>
      </c>
    </row>
    <row r="6" spans="1:4" x14ac:dyDescent="0.25">
      <c r="A6" s="157" t="s">
        <v>2533</v>
      </c>
      <c r="B6" s="157" t="s">
        <v>143</v>
      </c>
      <c r="C6" s="157">
        <v>12</v>
      </c>
      <c r="D6" s="178">
        <v>20</v>
      </c>
    </row>
    <row r="7" spans="1:4" x14ac:dyDescent="0.25">
      <c r="A7" s="157" t="s">
        <v>2534</v>
      </c>
      <c r="B7" s="157" t="s">
        <v>189</v>
      </c>
      <c r="C7" s="157">
        <v>11</v>
      </c>
      <c r="D7" s="178">
        <v>27</v>
      </c>
    </row>
    <row r="8" spans="1:4" x14ac:dyDescent="0.25">
      <c r="A8" s="157" t="s">
        <v>2537</v>
      </c>
      <c r="B8" s="157" t="s">
        <v>2536</v>
      </c>
      <c r="C8" s="157">
        <v>20</v>
      </c>
      <c r="D8" s="178">
        <v>84</v>
      </c>
    </row>
    <row r="9" spans="1:4" x14ac:dyDescent="0.25">
      <c r="A9" s="158" t="s">
        <v>2538</v>
      </c>
      <c r="B9" s="158" t="s">
        <v>2539</v>
      </c>
      <c r="C9" s="158">
        <v>9</v>
      </c>
      <c r="D9" s="179">
        <v>12</v>
      </c>
    </row>
    <row r="10" spans="1:4" x14ac:dyDescent="0.25">
      <c r="A10" s="158" t="s">
        <v>145</v>
      </c>
      <c r="B10" s="158"/>
      <c r="C10" s="158">
        <f>SUM(C3:C9)</f>
        <v>262</v>
      </c>
      <c r="D10" s="181">
        <f>SUM(D3:D9)</f>
        <v>415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E6365-68C1-4D27-9E3D-54F0C694344B}">
  <sheetPr filterMode="1"/>
  <dimension ref="A2:I291"/>
  <sheetViews>
    <sheetView workbookViewId="0">
      <pane xSplit="2" ySplit="2" topLeftCell="C61" activePane="bottomRight" state="frozen"/>
      <selection activeCell="E8" sqref="E8"/>
      <selection pane="topRight" activeCell="E8" sqref="E8"/>
      <selection pane="bottomLeft" activeCell="E8" sqref="E8"/>
      <selection pane="bottomRight" activeCell="A49" sqref="A49"/>
    </sheetView>
  </sheetViews>
  <sheetFormatPr defaultColWidth="9.140625" defaultRowHeight="15" x14ac:dyDescent="0.25"/>
  <cols>
    <col min="1" max="1" width="43.28515625" style="15" bestFit="1" customWidth="1"/>
    <col min="2" max="2" width="7.5703125" style="32" bestFit="1" customWidth="1"/>
    <col min="3" max="3" width="16.85546875" style="15" bestFit="1" customWidth="1"/>
    <col min="4" max="4" width="16" style="15" bestFit="1" customWidth="1"/>
    <col min="5" max="5" width="14.28515625" style="15" bestFit="1" customWidth="1"/>
    <col min="6" max="6" width="35.5703125" style="15" bestFit="1" customWidth="1"/>
    <col min="7" max="7" width="16" style="15" bestFit="1" customWidth="1"/>
    <col min="8" max="16384" width="9.140625" style="15"/>
  </cols>
  <sheetData>
    <row r="2" spans="1:9" x14ac:dyDescent="0.25">
      <c r="A2" s="13" t="s">
        <v>449</v>
      </c>
      <c r="B2" s="14" t="s">
        <v>450</v>
      </c>
      <c r="C2" s="13" t="s">
        <v>146</v>
      </c>
      <c r="D2" s="13" t="s">
        <v>146</v>
      </c>
      <c r="E2" s="13" t="s">
        <v>451</v>
      </c>
      <c r="F2" s="13" t="s">
        <v>452</v>
      </c>
      <c r="G2" s="13" t="s">
        <v>148</v>
      </c>
      <c r="H2" s="13" t="s">
        <v>453</v>
      </c>
      <c r="I2" s="152"/>
    </row>
    <row r="3" spans="1:9" x14ac:dyDescent="0.25">
      <c r="A3" s="16" t="s">
        <v>2</v>
      </c>
      <c r="B3" s="17" t="s">
        <v>1</v>
      </c>
      <c r="C3" s="18">
        <f>ABS(VLOOKUP(A3,[24]TB070722!$H$9:$P$2104,9,0))</f>
        <v>74120549.5</v>
      </c>
      <c r="D3" s="18">
        <f t="shared" ref="D3:D66" si="0">IF(B3="Dr",C3,-C3)</f>
        <v>74120549.5</v>
      </c>
      <c r="E3" s="16" t="s">
        <v>454</v>
      </c>
      <c r="F3" s="16" t="s">
        <v>455</v>
      </c>
      <c r="G3" s="18" t="s">
        <v>456</v>
      </c>
      <c r="H3" s="16">
        <f>_xlfn.XLOOKUP(F3,'[25]SCHEDULES OF IE'!$B$6:$B$136,'[25]SCHEDULES OF IE'!$G$6:$G$136)</f>
        <v>19</v>
      </c>
      <c r="I3" s="15">
        <f>IFERROR(_xlfn.XLOOKUP(A3,'Overall Trial 22-23R'!B:B,'Overall Trial 22-23R'!M:M),)</f>
        <v>0</v>
      </c>
    </row>
    <row r="4" spans="1:9" x14ac:dyDescent="0.25">
      <c r="A4" s="19" t="s">
        <v>178</v>
      </c>
      <c r="B4" s="20" t="s">
        <v>1</v>
      </c>
      <c r="C4" s="18">
        <f>ABS(VLOOKUP(A4,[24]TB070722!$H$9:$P$2104,9,0))</f>
        <v>2486519</v>
      </c>
      <c r="D4" s="18">
        <f t="shared" si="0"/>
        <v>2486519</v>
      </c>
      <c r="E4" s="19" t="s">
        <v>454</v>
      </c>
      <c r="F4" s="19" t="s">
        <v>457</v>
      </c>
      <c r="G4" s="21" t="s">
        <v>456</v>
      </c>
      <c r="H4" s="19">
        <f>_xlfn.XLOOKUP(F4,'[25]SCHEDULES OF IE'!$B$6:$B$136,'[25]SCHEDULES OF IE'!$G$6:$G$136)</f>
        <v>26</v>
      </c>
      <c r="I4" s="15">
        <f>IFERROR(_xlfn.XLOOKUP(A4,'Overall Trial 22-23R'!B:B,'Overall Trial 22-23R'!M:M),)</f>
        <v>0</v>
      </c>
    </row>
    <row r="5" spans="1:9" x14ac:dyDescent="0.25">
      <c r="A5" s="19" t="s">
        <v>5</v>
      </c>
      <c r="B5" s="20" t="s">
        <v>1</v>
      </c>
      <c r="C5" s="18">
        <f>ABS(VLOOKUP(A5,[24]TB070722!$H$9:$P$2104,9,0))</f>
        <v>173640</v>
      </c>
      <c r="D5" s="18">
        <f t="shared" si="0"/>
        <v>173640</v>
      </c>
      <c r="E5" s="19" t="s">
        <v>454</v>
      </c>
      <c r="F5" s="19" t="s">
        <v>457</v>
      </c>
      <c r="G5" s="21" t="s">
        <v>456</v>
      </c>
      <c r="H5" s="19">
        <f>_xlfn.XLOOKUP(F5,'[25]SCHEDULES OF IE'!$B$6:$B$136,'[25]SCHEDULES OF IE'!$G$6:$G$136)</f>
        <v>26</v>
      </c>
      <c r="I5" s="15">
        <f>IFERROR(_xlfn.XLOOKUP(A5,'Overall Trial 22-23R'!B:B,'Overall Trial 22-23R'!M:M),)</f>
        <v>0</v>
      </c>
    </row>
    <row r="6" spans="1:9" x14ac:dyDescent="0.25">
      <c r="A6" s="19" t="s">
        <v>6</v>
      </c>
      <c r="B6" s="20" t="s">
        <v>1</v>
      </c>
      <c r="C6" s="18">
        <f>ABS(VLOOKUP(A6,[24]TB070722!$H$9:$P$2104,9,0))</f>
        <v>386197</v>
      </c>
      <c r="D6" s="18">
        <f t="shared" si="0"/>
        <v>386197</v>
      </c>
      <c r="E6" s="19" t="s">
        <v>454</v>
      </c>
      <c r="F6" s="19" t="s">
        <v>457</v>
      </c>
      <c r="G6" s="21" t="s">
        <v>456</v>
      </c>
      <c r="H6" s="19">
        <f>_xlfn.XLOOKUP(F6,'[25]SCHEDULES OF IE'!$B$6:$B$136,'[25]SCHEDULES OF IE'!$G$6:$G$136)</f>
        <v>26</v>
      </c>
      <c r="I6" s="15">
        <f>IFERROR(_xlfn.XLOOKUP(A6,'Overall Trial 22-23R'!B:B,'Overall Trial 22-23R'!M:M),)</f>
        <v>0</v>
      </c>
    </row>
    <row r="7" spans="1:9" x14ac:dyDescent="0.25">
      <c r="A7" s="19" t="s">
        <v>7</v>
      </c>
      <c r="B7" s="20" t="s">
        <v>1</v>
      </c>
      <c r="C7" s="18">
        <f>ABS(VLOOKUP(A7,[24]TB070722!$H$9:$P$2104,9,0))</f>
        <v>885462</v>
      </c>
      <c r="D7" s="18">
        <f t="shared" si="0"/>
        <v>885462</v>
      </c>
      <c r="E7" s="19" t="s">
        <v>454</v>
      </c>
      <c r="F7" s="19" t="s">
        <v>458</v>
      </c>
      <c r="G7" s="21" t="s">
        <v>456</v>
      </c>
      <c r="H7" s="19">
        <f>_xlfn.XLOOKUP(F7,'[25]SCHEDULES OF IE'!$B$6:$B$136,'[25]SCHEDULES OF IE'!$G$6:$G$136)</f>
        <v>26</v>
      </c>
      <c r="I7" s="15">
        <f>IFERROR(_xlfn.XLOOKUP(A7,'Overall Trial 22-23R'!B:B,'Overall Trial 22-23R'!M:M),)</f>
        <v>0</v>
      </c>
    </row>
    <row r="8" spans="1:9" x14ac:dyDescent="0.25">
      <c r="A8" s="19" t="s">
        <v>459</v>
      </c>
      <c r="B8" s="20" t="s">
        <v>1</v>
      </c>
      <c r="C8" s="18">
        <f>ABS(VLOOKUP(A8,[24]TB070722!$H$9:$P$2104,9,0))</f>
        <v>2047378</v>
      </c>
      <c r="D8" s="18">
        <f t="shared" si="0"/>
        <v>2047378</v>
      </c>
      <c r="E8" s="19" t="s">
        <v>454</v>
      </c>
      <c r="F8" s="19" t="s">
        <v>457</v>
      </c>
      <c r="G8" s="21" t="s">
        <v>456</v>
      </c>
      <c r="H8" s="19">
        <f>_xlfn.XLOOKUP(F8,'[25]SCHEDULES OF IE'!$B$6:$B$136,'[25]SCHEDULES OF IE'!$G$6:$G$136)</f>
        <v>26</v>
      </c>
      <c r="I8" s="15">
        <f>IFERROR(_xlfn.XLOOKUP(A8,'Overall Trial 22-23R'!B:B,'Overall Trial 22-23R'!M:M),)</f>
        <v>0</v>
      </c>
    </row>
    <row r="9" spans="1:9" x14ac:dyDescent="0.25">
      <c r="A9" s="19" t="s">
        <v>9</v>
      </c>
      <c r="B9" s="20" t="s">
        <v>1</v>
      </c>
      <c r="C9" s="18">
        <f>ABS(VLOOKUP(A9,[24]TB070722!$H$9:$P$2104,9,0))</f>
        <v>198240</v>
      </c>
      <c r="D9" s="18">
        <f t="shared" si="0"/>
        <v>198240</v>
      </c>
      <c r="E9" s="19" t="s">
        <v>454</v>
      </c>
      <c r="F9" s="19" t="s">
        <v>457</v>
      </c>
      <c r="G9" s="21" t="s">
        <v>456</v>
      </c>
      <c r="H9" s="19">
        <f>_xlfn.XLOOKUP(F9,'[25]SCHEDULES OF IE'!$B$6:$B$136,'[25]SCHEDULES OF IE'!$G$6:$G$136)</f>
        <v>26</v>
      </c>
      <c r="I9" s="15">
        <f>IFERROR(_xlfn.XLOOKUP(A9,'Overall Trial 22-23R'!B:B,'Overall Trial 22-23R'!M:M),)</f>
        <v>0</v>
      </c>
    </row>
    <row r="10" spans="1:9" x14ac:dyDescent="0.25">
      <c r="A10" s="19" t="s">
        <v>460</v>
      </c>
      <c r="B10" s="20" t="s">
        <v>1</v>
      </c>
      <c r="C10" s="18">
        <f>ABS(VLOOKUP(A10,[24]TB070722!$H$9:$P$2104,9,0))</f>
        <v>122858</v>
      </c>
      <c r="D10" s="18">
        <f t="shared" si="0"/>
        <v>122858</v>
      </c>
      <c r="E10" s="19" t="s">
        <v>454</v>
      </c>
      <c r="F10" s="19" t="s">
        <v>457</v>
      </c>
      <c r="G10" s="21" t="s">
        <v>456</v>
      </c>
      <c r="H10" s="19">
        <f>_xlfn.XLOOKUP(F10,'[25]SCHEDULES OF IE'!$B$6:$B$136,'[25]SCHEDULES OF IE'!$G$6:$G$136)</f>
        <v>26</v>
      </c>
      <c r="I10" s="15">
        <f>IFERROR(_xlfn.XLOOKUP(A10,'Overall Trial 22-23R'!B:B,'Overall Trial 22-23R'!M:M),)</f>
        <v>0</v>
      </c>
    </row>
    <row r="11" spans="1:9" x14ac:dyDescent="0.25">
      <c r="A11" s="19" t="s">
        <v>10</v>
      </c>
      <c r="B11" s="20" t="s">
        <v>1</v>
      </c>
      <c r="C11" s="18">
        <f>ABS(VLOOKUP(A11,[24]TB070722!$H$9:$P$2104,9,0))</f>
        <v>6378600</v>
      </c>
      <c r="D11" s="18">
        <f t="shared" si="0"/>
        <v>6378600</v>
      </c>
      <c r="E11" s="19" t="s">
        <v>454</v>
      </c>
      <c r="F11" s="19" t="s">
        <v>458</v>
      </c>
      <c r="G11" s="21" t="s">
        <v>456</v>
      </c>
      <c r="H11" s="19">
        <f>_xlfn.XLOOKUP(F11,'[25]SCHEDULES OF IE'!$B$6:$B$136,'[25]SCHEDULES OF IE'!$G$6:$G$136)</f>
        <v>26</v>
      </c>
      <c r="I11" s="15">
        <f>IFERROR(_xlfn.XLOOKUP(A11,'Overall Trial 22-23R'!B:B,'Overall Trial 22-23R'!M:M),)</f>
        <v>0</v>
      </c>
    </row>
    <row r="12" spans="1:9" x14ac:dyDescent="0.25">
      <c r="A12" s="19" t="s">
        <v>11</v>
      </c>
      <c r="B12" s="20" t="s">
        <v>1</v>
      </c>
      <c r="C12" s="18">
        <f>ABS(VLOOKUP(A12,[24]TB070722!$H$9:$P$2104,9,0))</f>
        <v>122280</v>
      </c>
      <c r="D12" s="18">
        <f t="shared" si="0"/>
        <v>122280</v>
      </c>
      <c r="E12" s="19" t="s">
        <v>454</v>
      </c>
      <c r="F12" s="19" t="s">
        <v>457</v>
      </c>
      <c r="G12" s="21" t="s">
        <v>456</v>
      </c>
      <c r="H12" s="19">
        <f>_xlfn.XLOOKUP(F12,'[25]SCHEDULES OF IE'!$B$6:$B$136,'[25]SCHEDULES OF IE'!$G$6:$G$136)</f>
        <v>26</v>
      </c>
      <c r="I12" s="15">
        <f>IFERROR(_xlfn.XLOOKUP(A12,'Overall Trial 22-23R'!B:B,'Overall Trial 22-23R'!M:M),)</f>
        <v>0</v>
      </c>
    </row>
    <row r="13" spans="1:9" x14ac:dyDescent="0.25">
      <c r="A13" s="19" t="s">
        <v>13</v>
      </c>
      <c r="B13" s="20" t="s">
        <v>1</v>
      </c>
      <c r="C13" s="18">
        <f>ABS(VLOOKUP(A13,[24]TB070722!$H$9:$P$2104,9,0))</f>
        <v>34797881.659999996</v>
      </c>
      <c r="D13" s="18">
        <f t="shared" si="0"/>
        <v>34797881.659999996</v>
      </c>
      <c r="E13" s="19" t="s">
        <v>454</v>
      </c>
      <c r="F13" s="19" t="s">
        <v>457</v>
      </c>
      <c r="G13" s="21" t="s">
        <v>456</v>
      </c>
      <c r="H13" s="19">
        <f>_xlfn.XLOOKUP(F13,'[25]SCHEDULES OF IE'!$B$6:$B$136,'[25]SCHEDULES OF IE'!$G$6:$G$136)</f>
        <v>26</v>
      </c>
      <c r="I13" s="15">
        <f>IFERROR(_xlfn.XLOOKUP(A13,'Overall Trial 22-23R'!B:B,'Overall Trial 22-23R'!M:M),)</f>
        <v>0</v>
      </c>
    </row>
    <row r="14" spans="1:9" x14ac:dyDescent="0.25">
      <c r="A14" s="19" t="s">
        <v>14</v>
      </c>
      <c r="B14" s="20" t="s">
        <v>1</v>
      </c>
      <c r="C14" s="18">
        <f>ABS(VLOOKUP(A14,[24]TB070722!$H$9:$P$2104,9,0))</f>
        <v>30584</v>
      </c>
      <c r="D14" s="18">
        <f t="shared" si="0"/>
        <v>30584</v>
      </c>
      <c r="E14" s="19" t="s">
        <v>454</v>
      </c>
      <c r="F14" s="19" t="s">
        <v>457</v>
      </c>
      <c r="G14" s="21" t="s">
        <v>456</v>
      </c>
      <c r="H14" s="19">
        <f>_xlfn.XLOOKUP(F14,'[25]SCHEDULES OF IE'!$B$6:$B$136,'[25]SCHEDULES OF IE'!$G$6:$G$136)</f>
        <v>26</v>
      </c>
      <c r="I14" s="15">
        <f>IFERROR(_xlfn.XLOOKUP(A14,'Overall Trial 22-23R'!B:B,'Overall Trial 22-23R'!M:M),)</f>
        <v>0</v>
      </c>
    </row>
    <row r="15" spans="1:9" x14ac:dyDescent="0.25">
      <c r="A15" s="19" t="s">
        <v>15</v>
      </c>
      <c r="B15" s="20" t="s">
        <v>1</v>
      </c>
      <c r="C15" s="18">
        <f>ABS(VLOOKUP(A15,[24]TB070722!$H$9:$P$2104,9,0))</f>
        <v>4545560</v>
      </c>
      <c r="D15" s="18">
        <f t="shared" si="0"/>
        <v>4545560</v>
      </c>
      <c r="E15" s="19" t="s">
        <v>454</v>
      </c>
      <c r="F15" s="19" t="s">
        <v>458</v>
      </c>
      <c r="G15" s="21" t="s">
        <v>456</v>
      </c>
      <c r="H15" s="19">
        <f>_xlfn.XLOOKUP(F15,'[25]SCHEDULES OF IE'!$B$6:$B$136,'[25]SCHEDULES OF IE'!$G$6:$G$136)</f>
        <v>26</v>
      </c>
      <c r="I15" s="15">
        <f>IFERROR(_xlfn.XLOOKUP(A15,'Overall Trial 22-23R'!B:B,'Overall Trial 22-23R'!M:M),)</f>
        <v>0</v>
      </c>
    </row>
    <row r="16" spans="1:9" x14ac:dyDescent="0.25">
      <c r="A16" s="19" t="s">
        <v>17</v>
      </c>
      <c r="B16" s="20" t="s">
        <v>1</v>
      </c>
      <c r="C16" s="18">
        <f>ABS(VLOOKUP(A16,[24]TB070722!$H$9:$P$2104,9,0))</f>
        <v>234318</v>
      </c>
      <c r="D16" s="18">
        <f t="shared" si="0"/>
        <v>234318</v>
      </c>
      <c r="E16" s="19" t="s">
        <v>454</v>
      </c>
      <c r="F16" s="19" t="s">
        <v>457</v>
      </c>
      <c r="G16" s="21" t="s">
        <v>456</v>
      </c>
      <c r="H16" s="19">
        <f>_xlfn.XLOOKUP(F16,'[25]SCHEDULES OF IE'!$B$6:$B$136,'[25]SCHEDULES OF IE'!$G$6:$G$136)</f>
        <v>26</v>
      </c>
      <c r="I16" s="15">
        <f>IFERROR(_xlfn.XLOOKUP(A16,'Overall Trial 22-23R'!B:B,'Overall Trial 22-23R'!M:M),)</f>
        <v>0</v>
      </c>
    </row>
    <row r="17" spans="1:9" x14ac:dyDescent="0.25">
      <c r="A17" s="19" t="s">
        <v>18</v>
      </c>
      <c r="B17" s="20" t="s">
        <v>1</v>
      </c>
      <c r="C17" s="18">
        <f>ABS(VLOOKUP(A17,[24]TB070722!$H$9:$P$2104,9,0))</f>
        <v>1317353</v>
      </c>
      <c r="D17" s="18">
        <f t="shared" si="0"/>
        <v>1317353</v>
      </c>
      <c r="E17" s="19" t="s">
        <v>454</v>
      </c>
      <c r="F17" s="19" t="s">
        <v>461</v>
      </c>
      <c r="G17" s="21" t="s">
        <v>456</v>
      </c>
      <c r="H17" s="19">
        <f>_xlfn.XLOOKUP(F17,'[25]SCHEDULES OF IE'!$B$6:$B$136,'[25]SCHEDULES OF IE'!$G$6:$G$136)</f>
        <v>26</v>
      </c>
      <c r="I17" s="15">
        <f>IFERROR(_xlfn.XLOOKUP(A17,'Overall Trial 22-23R'!B:B,'Overall Trial 22-23R'!M:M),)</f>
        <v>0</v>
      </c>
    </row>
    <row r="18" spans="1:9" x14ac:dyDescent="0.25">
      <c r="A18" s="19" t="s">
        <v>462</v>
      </c>
      <c r="B18" s="20" t="s">
        <v>1</v>
      </c>
      <c r="C18" s="18">
        <f>ABS(VLOOKUP(A18,[24]TB070722!$H$9:$P$2104,9,0))</f>
        <v>9367274</v>
      </c>
      <c r="D18" s="18">
        <f t="shared" si="0"/>
        <v>9367274</v>
      </c>
      <c r="E18" s="19" t="s">
        <v>454</v>
      </c>
      <c r="F18" s="19" t="s">
        <v>463</v>
      </c>
      <c r="G18" s="21" t="s">
        <v>456</v>
      </c>
      <c r="H18" s="19">
        <f>_xlfn.XLOOKUP(F18,'[25]SCHEDULES OF IE'!$B$6:$B$136,'[25]SCHEDULES OF IE'!$G$6:$G$136)</f>
        <v>25</v>
      </c>
      <c r="I18" s="15">
        <f>IFERROR(_xlfn.XLOOKUP(A18,'Overall Trial 22-23R'!B:B,'Overall Trial 22-23R'!M:M),)</f>
        <v>0</v>
      </c>
    </row>
    <row r="19" spans="1:9" hidden="1" x14ac:dyDescent="0.25">
      <c r="A19" s="19" t="s">
        <v>20</v>
      </c>
      <c r="B19" s="20" t="s">
        <v>1</v>
      </c>
      <c r="C19" s="18">
        <f>ABS(VLOOKUP(A19,[24]TB070722!$H$9:$P$2104,9,0))</f>
        <v>2221079</v>
      </c>
      <c r="D19" s="18">
        <f t="shared" si="0"/>
        <v>2221079</v>
      </c>
      <c r="E19" s="19" t="s">
        <v>454</v>
      </c>
      <c r="F19" s="19" t="s">
        <v>463</v>
      </c>
      <c r="G19" s="21" t="s">
        <v>456</v>
      </c>
      <c r="H19" s="19">
        <f>_xlfn.XLOOKUP(F19,'[25]SCHEDULES OF IE'!$B$6:$B$136,'[25]SCHEDULES OF IE'!$G$6:$G$136)</f>
        <v>25</v>
      </c>
      <c r="I19" s="15" t="str">
        <f>IFERROR(_xlfn.XLOOKUP(A19,'Overall Trial 22-23R'!B:B,'Overall Trial 22-23R'!M:M),)</f>
        <v>Expenditure per employee</v>
      </c>
    </row>
    <row r="20" spans="1:9" hidden="1" x14ac:dyDescent="0.25">
      <c r="A20" s="19" t="s">
        <v>21</v>
      </c>
      <c r="B20" s="20" t="s">
        <v>1</v>
      </c>
      <c r="C20" s="18">
        <f>ABS(VLOOKUP(A20,[24]TB070722!$H$9:$P$2104,9,0))</f>
        <v>27452702</v>
      </c>
      <c r="D20" s="18">
        <f t="shared" si="0"/>
        <v>27452702</v>
      </c>
      <c r="E20" s="19" t="s">
        <v>454</v>
      </c>
      <c r="F20" s="19" t="s">
        <v>463</v>
      </c>
      <c r="G20" s="21" t="s">
        <v>456</v>
      </c>
      <c r="H20" s="19">
        <f>_xlfn.XLOOKUP(F20,'[25]SCHEDULES OF IE'!$B$6:$B$136,'[25]SCHEDULES OF IE'!$G$6:$G$136)</f>
        <v>25</v>
      </c>
      <c r="I20" s="15" t="str">
        <f>IFERROR(_xlfn.XLOOKUP(A20,'Overall Trial 22-23R'!B:B,'Overall Trial 22-23R'!M:M),)</f>
        <v>Expenditure per employee</v>
      </c>
    </row>
    <row r="21" spans="1:9" hidden="1" x14ac:dyDescent="0.25">
      <c r="A21" s="19" t="s">
        <v>22</v>
      </c>
      <c r="B21" s="20" t="s">
        <v>1</v>
      </c>
      <c r="C21" s="18">
        <f>ABS(VLOOKUP(A21,[24]TB070722!$H$9:$P$2104,9,0))</f>
        <v>18880662</v>
      </c>
      <c r="D21" s="18">
        <f t="shared" si="0"/>
        <v>18880662</v>
      </c>
      <c r="E21" s="19" t="s">
        <v>454</v>
      </c>
      <c r="F21" s="19" t="s">
        <v>463</v>
      </c>
      <c r="G21" s="21" t="s">
        <v>456</v>
      </c>
      <c r="H21" s="19">
        <f>_xlfn.XLOOKUP(F21,'[25]SCHEDULES OF IE'!$B$6:$B$136,'[25]SCHEDULES OF IE'!$G$6:$G$136)</f>
        <v>25</v>
      </c>
      <c r="I21" s="15" t="str">
        <f>IFERROR(_xlfn.XLOOKUP(A21,'Overall Trial 22-23R'!B:B,'Overall Trial 22-23R'!M:M),)</f>
        <v>Expenditure per employee</v>
      </c>
    </row>
    <row r="22" spans="1:9" hidden="1" x14ac:dyDescent="0.25">
      <c r="A22" s="19" t="s">
        <v>179</v>
      </c>
      <c r="B22" s="20" t="s">
        <v>25</v>
      </c>
      <c r="C22" s="18">
        <f>ABS(VLOOKUP(A22,[24]TB070722!$H$9:$P$2104,9,0))</f>
        <v>6</v>
      </c>
      <c r="D22" s="18">
        <f t="shared" si="0"/>
        <v>-6</v>
      </c>
      <c r="E22" s="19" t="s">
        <v>454</v>
      </c>
      <c r="F22" s="19" t="s">
        <v>464</v>
      </c>
      <c r="G22" s="21" t="s">
        <v>456</v>
      </c>
      <c r="H22" s="19">
        <f>_xlfn.XLOOKUP(F22,'[25]SCHEDULES OF IE'!$B$6:$B$136,'[25]SCHEDULES OF IE'!$G$6:$G$136)</f>
        <v>25</v>
      </c>
      <c r="I22" s="15" t="str">
        <f>IFERROR(_xlfn.XLOOKUP(A22,'Overall Trial 22-23R'!B:B,'Overall Trial 22-23R'!M:M),)</f>
        <v>Expenditure per employee</v>
      </c>
    </row>
    <row r="23" spans="1:9" hidden="1" x14ac:dyDescent="0.25">
      <c r="A23" s="19" t="s">
        <v>23</v>
      </c>
      <c r="B23" s="20" t="s">
        <v>1</v>
      </c>
      <c r="C23" s="18">
        <f>ABS(VLOOKUP(A23,[24]TB070722!$H$9:$P$2104,9,0))</f>
        <v>100825326</v>
      </c>
      <c r="D23" s="18">
        <f t="shared" si="0"/>
        <v>100825326</v>
      </c>
      <c r="E23" s="19" t="s">
        <v>454</v>
      </c>
      <c r="F23" s="19" t="s">
        <v>463</v>
      </c>
      <c r="G23" s="21" t="s">
        <v>456</v>
      </c>
      <c r="H23" s="19">
        <f>_xlfn.XLOOKUP(F23,'[25]SCHEDULES OF IE'!$B$6:$B$136,'[25]SCHEDULES OF IE'!$G$6:$G$136)</f>
        <v>25</v>
      </c>
      <c r="I23" s="15" t="str">
        <f>IFERROR(_xlfn.XLOOKUP(A23,'Overall Trial 22-23R'!B:B,'Overall Trial 22-23R'!M:M),)</f>
        <v>Expenditure per employee</v>
      </c>
    </row>
    <row r="24" spans="1:9" x14ac:dyDescent="0.25">
      <c r="A24" s="19" t="s">
        <v>24</v>
      </c>
      <c r="B24" s="20" t="s">
        <v>25</v>
      </c>
      <c r="C24" s="18">
        <f>ABS(VLOOKUP(A24,[24]TB070722!$H$9:$P$2104,9,0))</f>
        <v>227217</v>
      </c>
      <c r="D24" s="18">
        <f t="shared" si="0"/>
        <v>-227217</v>
      </c>
      <c r="E24" s="19" t="s">
        <v>454</v>
      </c>
      <c r="F24" s="19" t="s">
        <v>463</v>
      </c>
      <c r="G24" s="21" t="s">
        <v>456</v>
      </c>
      <c r="H24" s="19">
        <f>_xlfn.XLOOKUP(F24,'[25]SCHEDULES OF IE'!$B$6:$B$136,'[25]SCHEDULES OF IE'!$G$6:$G$136)</f>
        <v>25</v>
      </c>
      <c r="I24" s="15">
        <f>IFERROR(_xlfn.XLOOKUP(A24,'Overall Trial 22-23R'!B:B,'Overall Trial 22-23R'!M:M),)</f>
        <v>0</v>
      </c>
    </row>
    <row r="25" spans="1:9" hidden="1" x14ac:dyDescent="0.25">
      <c r="A25" s="19" t="s">
        <v>29</v>
      </c>
      <c r="B25" s="20" t="s">
        <v>1</v>
      </c>
      <c r="C25" s="18">
        <f>ABS(VLOOKUP(A25,[24]TB070722!$H$9:$P$2104,9,0))</f>
        <v>2247550</v>
      </c>
      <c r="D25" s="18">
        <f t="shared" si="0"/>
        <v>2247550</v>
      </c>
      <c r="E25" s="19" t="s">
        <v>454</v>
      </c>
      <c r="F25" s="19" t="s">
        <v>463</v>
      </c>
      <c r="G25" s="21" t="s">
        <v>456</v>
      </c>
      <c r="H25" s="19">
        <f>_xlfn.XLOOKUP(F25,'[25]SCHEDULES OF IE'!$B$6:$B$136,'[25]SCHEDULES OF IE'!$G$6:$G$136)</f>
        <v>25</v>
      </c>
      <c r="I25" s="15" t="str">
        <f>IFERROR(_xlfn.XLOOKUP(A25,'Overall Trial 22-23R'!B:B,'Overall Trial 22-23R'!M:M),)</f>
        <v>Expenditure per employee</v>
      </c>
    </row>
    <row r="26" spans="1:9" hidden="1" x14ac:dyDescent="0.25">
      <c r="A26" s="19" t="s">
        <v>30</v>
      </c>
      <c r="B26" s="20" t="s">
        <v>1</v>
      </c>
      <c r="C26" s="18">
        <f>ABS(VLOOKUP(A26,[24]TB070722!$H$9:$P$2104,9,0))</f>
        <v>71048960</v>
      </c>
      <c r="D26" s="18">
        <f t="shared" si="0"/>
        <v>71048960</v>
      </c>
      <c r="E26" s="19" t="s">
        <v>454</v>
      </c>
      <c r="F26" s="19" t="s">
        <v>463</v>
      </c>
      <c r="G26" s="21" t="s">
        <v>456</v>
      </c>
      <c r="H26" s="19">
        <f>_xlfn.XLOOKUP(F26,'[25]SCHEDULES OF IE'!$B$6:$B$136,'[25]SCHEDULES OF IE'!$G$6:$G$136)</f>
        <v>25</v>
      </c>
      <c r="I26" s="15" t="str">
        <f>IFERROR(_xlfn.XLOOKUP(A26,'Overall Trial 22-23R'!B:B,'Overall Trial 22-23R'!M:M),)</f>
        <v>Expenditure per employee</v>
      </c>
    </row>
    <row r="27" spans="1:9" hidden="1" x14ac:dyDescent="0.25">
      <c r="A27" s="19" t="s">
        <v>31</v>
      </c>
      <c r="B27" s="20" t="s">
        <v>1</v>
      </c>
      <c r="C27" s="18">
        <f>ABS(VLOOKUP(A27,[24]TB070722!$H$9:$P$2104,9,0))</f>
        <v>43858</v>
      </c>
      <c r="D27" s="18">
        <f t="shared" si="0"/>
        <v>43858</v>
      </c>
      <c r="E27" s="19" t="s">
        <v>454</v>
      </c>
      <c r="F27" s="19" t="s">
        <v>464</v>
      </c>
      <c r="G27" s="21" t="s">
        <v>456</v>
      </c>
      <c r="H27" s="19">
        <f>_xlfn.XLOOKUP(F27,'[25]SCHEDULES OF IE'!$B$6:$B$136,'[25]SCHEDULES OF IE'!$G$6:$G$136)</f>
        <v>25</v>
      </c>
      <c r="I27" s="15" t="str">
        <f>IFERROR(_xlfn.XLOOKUP(A27,'Overall Trial 22-23R'!B:B,'Overall Trial 22-23R'!M:M),)</f>
        <v>Expenditure per employee</v>
      </c>
    </row>
    <row r="28" spans="1:9" hidden="1" x14ac:dyDescent="0.25">
      <c r="A28" s="19" t="s">
        <v>32</v>
      </c>
      <c r="B28" s="20" t="s">
        <v>1</v>
      </c>
      <c r="C28" s="18">
        <f>ABS(VLOOKUP(A28,[24]TB070722!$H$9:$P$2104,9,0))</f>
        <v>269476</v>
      </c>
      <c r="D28" s="18">
        <f t="shared" si="0"/>
        <v>269476</v>
      </c>
      <c r="E28" s="19" t="s">
        <v>454</v>
      </c>
      <c r="F28" s="19" t="s">
        <v>464</v>
      </c>
      <c r="G28" s="21" t="s">
        <v>456</v>
      </c>
      <c r="H28" s="19">
        <f>_xlfn.XLOOKUP(F28,'[25]SCHEDULES OF IE'!$B$6:$B$136,'[25]SCHEDULES OF IE'!$G$6:$G$136)</f>
        <v>25</v>
      </c>
      <c r="I28" s="15" t="str">
        <f>IFERROR(_xlfn.XLOOKUP(A28,'Overall Trial 22-23R'!B:B,'Overall Trial 22-23R'!M:M),)</f>
        <v>Expenditure per employee</v>
      </c>
    </row>
    <row r="29" spans="1:9" hidden="1" x14ac:dyDescent="0.25">
      <c r="A29" s="19" t="s">
        <v>33</v>
      </c>
      <c r="B29" s="20" t="s">
        <v>1</v>
      </c>
      <c r="C29" s="18">
        <f>ABS(VLOOKUP(A29,[24]TB070722!$H$9:$P$2104,9,0))</f>
        <v>154500</v>
      </c>
      <c r="D29" s="18">
        <f t="shared" si="0"/>
        <v>154500</v>
      </c>
      <c r="E29" s="19" t="s">
        <v>454</v>
      </c>
      <c r="F29" s="19" t="s">
        <v>464</v>
      </c>
      <c r="G29" s="21" t="s">
        <v>456</v>
      </c>
      <c r="H29" s="19">
        <f>_xlfn.XLOOKUP(F29,'[25]SCHEDULES OF IE'!$B$6:$B$136,'[25]SCHEDULES OF IE'!$G$6:$G$136)</f>
        <v>25</v>
      </c>
      <c r="I29" s="15" t="str">
        <f>IFERROR(_xlfn.XLOOKUP(A29,'Overall Trial 22-23R'!B:B,'Overall Trial 22-23R'!M:M),)</f>
        <v>Expenditure per employee</v>
      </c>
    </row>
    <row r="30" spans="1:9" hidden="1" x14ac:dyDescent="0.25">
      <c r="A30" s="19" t="s">
        <v>34</v>
      </c>
      <c r="B30" s="20" t="s">
        <v>1</v>
      </c>
      <c r="C30" s="18">
        <f>ABS(VLOOKUP(A30,[24]TB070722!$H$9:$P$2104,9,0))</f>
        <v>2392000</v>
      </c>
      <c r="D30" s="18">
        <f t="shared" si="0"/>
        <v>2392000</v>
      </c>
      <c r="E30" s="19" t="s">
        <v>454</v>
      </c>
      <c r="F30" s="19" t="s">
        <v>464</v>
      </c>
      <c r="G30" s="21" t="s">
        <v>456</v>
      </c>
      <c r="H30" s="19">
        <f>_xlfn.XLOOKUP(F30,'[25]SCHEDULES OF IE'!$B$6:$B$136,'[25]SCHEDULES OF IE'!$G$6:$G$136)</f>
        <v>25</v>
      </c>
      <c r="I30" s="15" t="str">
        <f>IFERROR(_xlfn.XLOOKUP(A30,'Overall Trial 22-23R'!B:B,'Overall Trial 22-23R'!M:M),)</f>
        <v>Expenditure per employee</v>
      </c>
    </row>
    <row r="31" spans="1:9" hidden="1" x14ac:dyDescent="0.25">
      <c r="A31" s="19" t="s">
        <v>35</v>
      </c>
      <c r="B31" s="20" t="s">
        <v>1</v>
      </c>
      <c r="C31" s="18">
        <f>ABS(VLOOKUP(A31,[24]TB070722!$H$9:$P$2104,9,0))</f>
        <v>4075896</v>
      </c>
      <c r="D31" s="18">
        <f t="shared" si="0"/>
        <v>4075896</v>
      </c>
      <c r="E31" s="19" t="s">
        <v>454</v>
      </c>
      <c r="F31" s="19" t="s">
        <v>464</v>
      </c>
      <c r="G31" s="21" t="s">
        <v>456</v>
      </c>
      <c r="H31" s="19">
        <f>_xlfn.XLOOKUP(F31,'[25]SCHEDULES OF IE'!$B$6:$B$136,'[25]SCHEDULES OF IE'!$G$6:$G$136)</f>
        <v>25</v>
      </c>
      <c r="I31" s="15" t="str">
        <f>IFERROR(_xlfn.XLOOKUP(A31,'Overall Trial 22-23R'!B:B,'Overall Trial 22-23R'!M:M),)</f>
        <v>Expenditure per employee</v>
      </c>
    </row>
    <row r="32" spans="1:9" hidden="1" x14ac:dyDescent="0.25">
      <c r="A32" s="19" t="s">
        <v>36</v>
      </c>
      <c r="B32" s="20" t="s">
        <v>1</v>
      </c>
      <c r="C32" s="18">
        <f>ABS(VLOOKUP(A32,[24]TB070722!$H$9:$P$2104,9,0))</f>
        <v>328298</v>
      </c>
      <c r="D32" s="18">
        <f t="shared" si="0"/>
        <v>328298</v>
      </c>
      <c r="E32" s="19" t="s">
        <v>454</v>
      </c>
      <c r="F32" s="19" t="s">
        <v>463</v>
      </c>
      <c r="G32" s="21" t="s">
        <v>456</v>
      </c>
      <c r="H32" s="19">
        <f>_xlfn.XLOOKUP(F32,'[25]SCHEDULES OF IE'!$B$6:$B$136,'[25]SCHEDULES OF IE'!$G$6:$G$136)</f>
        <v>25</v>
      </c>
      <c r="I32" s="15" t="str">
        <f>IFERROR(_xlfn.XLOOKUP(A32,'Overall Trial 22-23R'!B:B,'Overall Trial 22-23R'!M:M),)</f>
        <v>Expenditure per employee</v>
      </c>
    </row>
    <row r="33" spans="1:9" hidden="1" x14ac:dyDescent="0.25">
      <c r="A33" s="19" t="s">
        <v>37</v>
      </c>
      <c r="B33" s="20" t="s">
        <v>1</v>
      </c>
      <c r="C33" s="18">
        <f>ABS(VLOOKUP(A33,[24]TB070722!$H$9:$P$2104,9,0))</f>
        <v>536349</v>
      </c>
      <c r="D33" s="18">
        <f t="shared" si="0"/>
        <v>536349</v>
      </c>
      <c r="E33" s="19" t="s">
        <v>454</v>
      </c>
      <c r="F33" s="19" t="s">
        <v>463</v>
      </c>
      <c r="G33" s="21" t="s">
        <v>456</v>
      </c>
      <c r="H33" s="19">
        <f>_xlfn.XLOOKUP(F33,'[25]SCHEDULES OF IE'!$B$6:$B$136,'[25]SCHEDULES OF IE'!$G$6:$G$136)</f>
        <v>25</v>
      </c>
      <c r="I33" s="15" t="str">
        <f>IFERROR(_xlfn.XLOOKUP(A33,'Overall Trial 22-23R'!B:B,'Overall Trial 22-23R'!M:M),)</f>
        <v>Expenditure per employee</v>
      </c>
    </row>
    <row r="34" spans="1:9" hidden="1" x14ac:dyDescent="0.25">
      <c r="A34" s="19" t="s">
        <v>38</v>
      </c>
      <c r="B34" s="20" t="s">
        <v>1</v>
      </c>
      <c r="C34" s="18">
        <f>ABS(VLOOKUP(A34,[24]TB070722!$H$9:$P$2104,9,0))</f>
        <v>4385422</v>
      </c>
      <c r="D34" s="18">
        <f t="shared" si="0"/>
        <v>4385422</v>
      </c>
      <c r="E34" s="19" t="s">
        <v>454</v>
      </c>
      <c r="F34" s="19" t="s">
        <v>463</v>
      </c>
      <c r="G34" s="21" t="s">
        <v>456</v>
      </c>
      <c r="H34" s="19">
        <f>_xlfn.XLOOKUP(F34,'[25]SCHEDULES OF IE'!$B$6:$B$136,'[25]SCHEDULES OF IE'!$G$6:$G$136)</f>
        <v>25</v>
      </c>
      <c r="I34" s="15" t="str">
        <f>IFERROR(_xlfn.XLOOKUP(A34,'Overall Trial 22-23R'!B:B,'Overall Trial 22-23R'!M:M),)</f>
        <v>Expenditure per employee</v>
      </c>
    </row>
    <row r="35" spans="1:9" hidden="1" x14ac:dyDescent="0.25">
      <c r="A35" s="19" t="s">
        <v>39</v>
      </c>
      <c r="B35" s="20" t="s">
        <v>1</v>
      </c>
      <c r="C35" s="18">
        <f>ABS(VLOOKUP(A35,[24]TB070722!$H$9:$P$2104,9,0))</f>
        <v>2883661</v>
      </c>
      <c r="D35" s="18">
        <f t="shared" si="0"/>
        <v>2883661</v>
      </c>
      <c r="E35" s="19" t="s">
        <v>454</v>
      </c>
      <c r="F35" s="19" t="s">
        <v>463</v>
      </c>
      <c r="G35" s="21" t="s">
        <v>456</v>
      </c>
      <c r="H35" s="19">
        <f>_xlfn.XLOOKUP(F35,'[25]SCHEDULES OF IE'!$B$6:$B$136,'[25]SCHEDULES OF IE'!$G$6:$G$136)</f>
        <v>25</v>
      </c>
      <c r="I35" s="15" t="str">
        <f>IFERROR(_xlfn.XLOOKUP(A35,'Overall Trial 22-23R'!B:B,'Overall Trial 22-23R'!M:M),)</f>
        <v>Expenditure per employee</v>
      </c>
    </row>
    <row r="36" spans="1:9" hidden="1" x14ac:dyDescent="0.25">
      <c r="A36" s="19" t="s">
        <v>40</v>
      </c>
      <c r="B36" s="20" t="s">
        <v>1</v>
      </c>
      <c r="C36" s="18">
        <f>ABS(VLOOKUP(A36,[24]TB070722!$H$9:$P$2104,9,0))</f>
        <v>165564</v>
      </c>
      <c r="D36" s="18">
        <f t="shared" si="0"/>
        <v>165564</v>
      </c>
      <c r="E36" s="19" t="s">
        <v>454</v>
      </c>
      <c r="F36" s="19" t="s">
        <v>463</v>
      </c>
      <c r="G36" s="21" t="s">
        <v>456</v>
      </c>
      <c r="H36" s="19">
        <f>_xlfn.XLOOKUP(F36,'[25]SCHEDULES OF IE'!$B$6:$B$136,'[25]SCHEDULES OF IE'!$G$6:$G$136)</f>
        <v>25</v>
      </c>
      <c r="I36" s="15" t="str">
        <f>IFERROR(_xlfn.XLOOKUP(A36,'Overall Trial 22-23R'!B:B,'Overall Trial 22-23R'!M:M),)</f>
        <v>Expenditure per employee</v>
      </c>
    </row>
    <row r="37" spans="1:9" x14ac:dyDescent="0.25">
      <c r="A37" s="19" t="s">
        <v>41</v>
      </c>
      <c r="B37" s="20" t="s">
        <v>1</v>
      </c>
      <c r="C37" s="18">
        <f>ABS(VLOOKUP(A37,[24]TB070722!$H$9:$P$2104,9,0))</f>
        <v>550000</v>
      </c>
      <c r="D37" s="18">
        <f t="shared" si="0"/>
        <v>550000</v>
      </c>
      <c r="E37" s="19" t="s">
        <v>454</v>
      </c>
      <c r="F37" s="19" t="s">
        <v>41</v>
      </c>
      <c r="G37" s="21" t="s">
        <v>456</v>
      </c>
      <c r="H37" s="19">
        <f>_xlfn.XLOOKUP(F37,'[25]SCHEDULES OF IE'!$B$6:$B$136,'[25]SCHEDULES OF IE'!$G$6:$G$136)</f>
        <v>26</v>
      </c>
      <c r="I37" s="15">
        <f>IFERROR(_xlfn.XLOOKUP(A37,'Overall Trial 22-23R'!B:B,'Overall Trial 22-23R'!M:M),)</f>
        <v>0</v>
      </c>
    </row>
    <row r="38" spans="1:9" x14ac:dyDescent="0.25">
      <c r="A38" s="19" t="s">
        <v>42</v>
      </c>
      <c r="B38" s="20" t="s">
        <v>1</v>
      </c>
      <c r="C38" s="18">
        <f>ABS(VLOOKUP(A38,[24]TB070722!$H$9:$P$2104,9,0))</f>
        <v>471980</v>
      </c>
      <c r="D38" s="18">
        <f t="shared" si="0"/>
        <v>471980</v>
      </c>
      <c r="E38" s="19" t="s">
        <v>454</v>
      </c>
      <c r="F38" s="19" t="s">
        <v>465</v>
      </c>
      <c r="G38" s="21" t="s">
        <v>456</v>
      </c>
      <c r="H38" s="19">
        <f>_xlfn.XLOOKUP(F38,'[25]SCHEDULES OF IE'!$B$6:$B$136,'[25]SCHEDULES OF IE'!$G$6:$G$136)</f>
        <v>24</v>
      </c>
      <c r="I38" s="15">
        <f>IFERROR(_xlfn.XLOOKUP(A38,'Overall Trial 22-23R'!B:B,'Overall Trial 22-23R'!M:M),)</f>
        <v>0</v>
      </c>
    </row>
    <row r="39" spans="1:9" x14ac:dyDescent="0.25">
      <c r="A39" s="19" t="s">
        <v>43</v>
      </c>
      <c r="B39" s="20" t="s">
        <v>1</v>
      </c>
      <c r="C39" s="18">
        <f>ABS(VLOOKUP(A39,[24]TB070722!$H$9:$P$2104,9,0))</f>
        <v>498000</v>
      </c>
      <c r="D39" s="18">
        <f t="shared" si="0"/>
        <v>498000</v>
      </c>
      <c r="E39" s="19" t="s">
        <v>454</v>
      </c>
      <c r="F39" s="19" t="s">
        <v>465</v>
      </c>
      <c r="G39" s="21" t="s">
        <v>456</v>
      </c>
      <c r="H39" s="19">
        <f>_xlfn.XLOOKUP(F39,'[25]SCHEDULES OF IE'!$B$6:$B$136,'[25]SCHEDULES OF IE'!$G$6:$G$136)</f>
        <v>24</v>
      </c>
      <c r="I39" s="15">
        <f>IFERROR(_xlfn.XLOOKUP(A39,'Overall Trial 22-23R'!B:B,'Overall Trial 22-23R'!M:M),)</f>
        <v>0</v>
      </c>
    </row>
    <row r="40" spans="1:9" x14ac:dyDescent="0.25">
      <c r="A40" s="19" t="s">
        <v>44</v>
      </c>
      <c r="B40" s="20" t="s">
        <v>1</v>
      </c>
      <c r="C40" s="18">
        <f>ABS(VLOOKUP(A40,[24]TB070722!$H$9:$P$2104,9,0))</f>
        <v>70500</v>
      </c>
      <c r="D40" s="18">
        <f t="shared" si="0"/>
        <v>70500</v>
      </c>
      <c r="E40" s="19" t="s">
        <v>454</v>
      </c>
      <c r="F40" s="19" t="s">
        <v>466</v>
      </c>
      <c r="G40" s="21" t="s">
        <v>456</v>
      </c>
      <c r="H40" s="19">
        <f>_xlfn.XLOOKUP(F40,'[25]SCHEDULES OF IE'!$B$6:$B$136,'[25]SCHEDULES OF IE'!$G$6:$G$136)</f>
        <v>26</v>
      </c>
      <c r="I40" s="15">
        <f>IFERROR(_xlfn.XLOOKUP(A40,'Overall Trial 22-23R'!B:B,'Overall Trial 22-23R'!M:M),)</f>
        <v>0</v>
      </c>
    </row>
    <row r="41" spans="1:9" x14ac:dyDescent="0.25">
      <c r="A41" s="19" t="s">
        <v>45</v>
      </c>
      <c r="B41" s="20" t="s">
        <v>1</v>
      </c>
      <c r="C41" s="18">
        <f>ABS(VLOOKUP(A41,[24]TB070722!$H$9:$P$2104,9,0))</f>
        <v>413568</v>
      </c>
      <c r="D41" s="18">
        <f t="shared" si="0"/>
        <v>413568</v>
      </c>
      <c r="E41" s="19" t="s">
        <v>454</v>
      </c>
      <c r="F41" s="19" t="s">
        <v>467</v>
      </c>
      <c r="G41" s="21" t="s">
        <v>456</v>
      </c>
      <c r="H41" s="19">
        <f>_xlfn.XLOOKUP(F41,'[25]SCHEDULES OF IE'!$B$6:$B$136,'[25]SCHEDULES OF IE'!$G$6:$G$136)</f>
        <v>26</v>
      </c>
      <c r="I41" s="15">
        <f>IFERROR(_xlfn.XLOOKUP(A41,'Overall Trial 22-23R'!B:B,'Overall Trial 22-23R'!M:M),)</f>
        <v>0</v>
      </c>
    </row>
    <row r="42" spans="1:9" x14ac:dyDescent="0.25">
      <c r="A42" s="19" t="s">
        <v>47</v>
      </c>
      <c r="B42" s="20" t="s">
        <v>1</v>
      </c>
      <c r="C42" s="18">
        <f>ABS(VLOOKUP(A42,[24]TB070722!$H$9:$P$2104,9,0))</f>
        <v>1000000</v>
      </c>
      <c r="D42" s="18">
        <f t="shared" si="0"/>
        <v>1000000</v>
      </c>
      <c r="E42" s="19" t="s">
        <v>454</v>
      </c>
      <c r="F42" s="19" t="s">
        <v>468</v>
      </c>
      <c r="G42" s="21" t="s">
        <v>456</v>
      </c>
      <c r="H42" s="19">
        <f>_xlfn.XLOOKUP(F42,'[25]SCHEDULES OF IE'!$B$6:$B$136,'[25]SCHEDULES OF IE'!$G$6:$G$136)</f>
        <v>26</v>
      </c>
      <c r="I42" s="15">
        <f>IFERROR(_xlfn.XLOOKUP(A42,'Overall Trial 22-23R'!B:B,'Overall Trial 22-23R'!M:M),)</f>
        <v>0</v>
      </c>
    </row>
    <row r="43" spans="1:9" x14ac:dyDescent="0.25">
      <c r="A43" s="19" t="s">
        <v>469</v>
      </c>
      <c r="B43" s="20" t="s">
        <v>1</v>
      </c>
      <c r="C43" s="18">
        <f>ABS(VLOOKUP(A43,[24]TB070722!$H$9:$P$2104,9,0))</f>
        <v>133812</v>
      </c>
      <c r="D43" s="18">
        <f t="shared" si="0"/>
        <v>133812</v>
      </c>
      <c r="E43" s="19" t="s">
        <v>454</v>
      </c>
      <c r="F43" s="19" t="s">
        <v>470</v>
      </c>
      <c r="G43" s="21" t="s">
        <v>456</v>
      </c>
      <c r="H43" s="19">
        <f>_xlfn.XLOOKUP(F43,'[25]SCHEDULES OF IE'!$B$6:$B$136,'[25]SCHEDULES OF IE'!$G$6:$G$136)</f>
        <v>24</v>
      </c>
      <c r="I43" s="15">
        <f>IFERROR(_xlfn.XLOOKUP(A43,'Overall Trial 22-23R'!B:B,'Overall Trial 22-23R'!M:M),)</f>
        <v>0</v>
      </c>
    </row>
    <row r="44" spans="1:9" x14ac:dyDescent="0.25">
      <c r="A44" s="19" t="s">
        <v>471</v>
      </c>
      <c r="B44" s="20" t="s">
        <v>1</v>
      </c>
      <c r="C44" s="18">
        <f>ABS(VLOOKUP(A44,[24]TB070722!$H$9:$P$2104,9,0))</f>
        <v>1117225</v>
      </c>
      <c r="D44" s="18">
        <f t="shared" si="0"/>
        <v>1117225</v>
      </c>
      <c r="E44" s="19" t="s">
        <v>454</v>
      </c>
      <c r="F44" s="19" t="s">
        <v>470</v>
      </c>
      <c r="G44" s="21" t="s">
        <v>456</v>
      </c>
      <c r="H44" s="19">
        <f>_xlfn.XLOOKUP(F44,'[25]SCHEDULES OF IE'!$B$6:$B$136,'[25]SCHEDULES OF IE'!$G$6:$G$136)</f>
        <v>24</v>
      </c>
      <c r="I44" s="15">
        <f>IFERROR(_xlfn.XLOOKUP(A44,'Overall Trial 22-23R'!B:B,'Overall Trial 22-23R'!M:M),)</f>
        <v>0</v>
      </c>
    </row>
    <row r="45" spans="1:9" x14ac:dyDescent="0.25">
      <c r="A45" s="19" t="s">
        <v>472</v>
      </c>
      <c r="B45" s="20" t="s">
        <v>1</v>
      </c>
      <c r="C45" s="18">
        <f>ABS(VLOOKUP(A45,[24]TB070722!$H$9:$P$2104,9,0))</f>
        <v>852100</v>
      </c>
      <c r="D45" s="18">
        <f t="shared" si="0"/>
        <v>852100</v>
      </c>
      <c r="E45" s="19" t="s">
        <v>454</v>
      </c>
      <c r="F45" s="19" t="s">
        <v>473</v>
      </c>
      <c r="G45" s="21" t="s">
        <v>456</v>
      </c>
      <c r="H45" s="19">
        <f>_xlfn.XLOOKUP(F45,'[25]SCHEDULES OF IE'!$B$6:$B$136,'[25]SCHEDULES OF IE'!$G$6:$G$136)</f>
        <v>24</v>
      </c>
      <c r="I45" s="15">
        <f>IFERROR(_xlfn.XLOOKUP(A45,'Overall Trial 22-23R'!B:B,'Overall Trial 22-23R'!M:M),)</f>
        <v>0</v>
      </c>
    </row>
    <row r="46" spans="1:9" x14ac:dyDescent="0.25">
      <c r="A46" s="19" t="s">
        <v>48</v>
      </c>
      <c r="B46" s="20" t="s">
        <v>1</v>
      </c>
      <c r="C46" s="18">
        <f>ABS(VLOOKUP(A46,[24]TB070722!$H$9:$P$2104,9,0))</f>
        <v>229338</v>
      </c>
      <c r="D46" s="18">
        <f t="shared" si="0"/>
        <v>229338</v>
      </c>
      <c r="E46" s="19" t="s">
        <v>454</v>
      </c>
      <c r="F46" s="19" t="s">
        <v>470</v>
      </c>
      <c r="G46" s="21" t="s">
        <v>456</v>
      </c>
      <c r="H46" s="19">
        <f>_xlfn.XLOOKUP(F46,'[25]SCHEDULES OF IE'!$B$6:$B$136,'[25]SCHEDULES OF IE'!$G$6:$G$136)</f>
        <v>24</v>
      </c>
      <c r="I46" s="15">
        <f>IFERROR(_xlfn.XLOOKUP(A46,'Overall Trial 22-23R'!B:B,'Overall Trial 22-23R'!M:M),)</f>
        <v>0</v>
      </c>
    </row>
    <row r="47" spans="1:9" x14ac:dyDescent="0.25">
      <c r="A47" s="19" t="s">
        <v>49</v>
      </c>
      <c r="B47" s="20" t="s">
        <v>1</v>
      </c>
      <c r="C47" s="18">
        <f>ABS(VLOOKUP(A47,[24]TB070722!$H$9:$P$2104,9,0))</f>
        <v>4000067</v>
      </c>
      <c r="D47" s="18">
        <f t="shared" si="0"/>
        <v>4000067</v>
      </c>
      <c r="E47" s="19" t="s">
        <v>454</v>
      </c>
      <c r="F47" s="19" t="s">
        <v>470</v>
      </c>
      <c r="G47" s="21" t="s">
        <v>456</v>
      </c>
      <c r="H47" s="19">
        <f>_xlfn.XLOOKUP(F47,'[25]SCHEDULES OF IE'!$B$6:$B$136,'[25]SCHEDULES OF IE'!$G$6:$G$136)</f>
        <v>24</v>
      </c>
      <c r="I47" s="15">
        <f>IFERROR(_xlfn.XLOOKUP(A47,'Overall Trial 22-23R'!B:B,'Overall Trial 22-23R'!M:M),)</f>
        <v>0</v>
      </c>
    </row>
    <row r="48" spans="1:9" x14ac:dyDescent="0.25">
      <c r="A48" s="19" t="s">
        <v>50</v>
      </c>
      <c r="B48" s="20" t="s">
        <v>1</v>
      </c>
      <c r="C48" s="18">
        <f>ABS(VLOOKUP(A48,[24]TB070722!$H$9:$P$2104,9,0))</f>
        <v>87888</v>
      </c>
      <c r="D48" s="18">
        <f t="shared" si="0"/>
        <v>87888</v>
      </c>
      <c r="E48" s="19" t="s">
        <v>454</v>
      </c>
      <c r="F48" s="19" t="s">
        <v>470</v>
      </c>
      <c r="G48" s="21" t="s">
        <v>456</v>
      </c>
      <c r="H48" s="19">
        <f>_xlfn.XLOOKUP(F48,'[25]SCHEDULES OF IE'!$B$6:$B$136,'[25]SCHEDULES OF IE'!$G$6:$G$136)</f>
        <v>24</v>
      </c>
    </row>
    <row r="49" spans="1:9" x14ac:dyDescent="0.25">
      <c r="A49" s="19" t="s">
        <v>51</v>
      </c>
      <c r="B49" s="20" t="s">
        <v>1</v>
      </c>
      <c r="C49" s="18">
        <f>ABS(VLOOKUP(A49,[24]TB070722!$H$9:$P$2104,9,0))</f>
        <v>318838</v>
      </c>
      <c r="D49" s="18">
        <f t="shared" si="0"/>
        <v>318838</v>
      </c>
      <c r="E49" s="19" t="s">
        <v>454</v>
      </c>
      <c r="F49" s="19" t="s">
        <v>470</v>
      </c>
      <c r="G49" s="21" t="s">
        <v>456</v>
      </c>
      <c r="H49" s="19">
        <f>_xlfn.XLOOKUP(F49,'[25]SCHEDULES OF IE'!$B$6:$B$136,'[25]SCHEDULES OF IE'!$G$6:$G$136)</f>
        <v>24</v>
      </c>
      <c r="I49" s="15">
        <f>IFERROR(_xlfn.XLOOKUP(A49,'Overall Trial 22-23R'!B:B,'Overall Trial 22-23R'!M:M),)</f>
        <v>0</v>
      </c>
    </row>
    <row r="50" spans="1:9" hidden="1" x14ac:dyDescent="0.25">
      <c r="A50" s="19" t="s">
        <v>474</v>
      </c>
      <c r="B50" s="20" t="s">
        <v>1</v>
      </c>
      <c r="C50" s="18">
        <f>ABS(VLOOKUP(A50,[24]TB070722!$H$9:$P$2104,9,0))</f>
        <v>4008561</v>
      </c>
      <c r="D50" s="18">
        <f t="shared" si="0"/>
        <v>4008561</v>
      </c>
      <c r="E50" s="19" t="s">
        <v>454</v>
      </c>
      <c r="F50" s="19" t="s">
        <v>470</v>
      </c>
      <c r="G50" s="21" t="s">
        <v>456</v>
      </c>
      <c r="H50" s="19">
        <f>_xlfn.XLOOKUP(F50,'[25]SCHEDULES OF IE'!$B$6:$B$136,'[25]SCHEDULES OF IE'!$G$6:$G$136)</f>
        <v>24</v>
      </c>
      <c r="I50" s="15" t="str">
        <f>IFERROR(_xlfn.XLOOKUP(A50,'Overall Trial 22-23R'!B:B,'Overall Trial 22-23R'!M:M),)</f>
        <v>Expenditure per employee</v>
      </c>
    </row>
    <row r="51" spans="1:9" x14ac:dyDescent="0.25">
      <c r="A51" s="19" t="s">
        <v>475</v>
      </c>
      <c r="B51" s="20" t="s">
        <v>1</v>
      </c>
      <c r="C51" s="18">
        <f>ABS(VLOOKUP(A51,[24]TB070722!$H$9:$P$2104,9,0))</f>
        <v>67009</v>
      </c>
      <c r="D51" s="18">
        <f t="shared" si="0"/>
        <v>67009</v>
      </c>
      <c r="E51" s="19" t="s">
        <v>454</v>
      </c>
      <c r="F51" s="19" t="s">
        <v>470</v>
      </c>
      <c r="G51" s="21" t="s">
        <v>456</v>
      </c>
      <c r="H51" s="19">
        <f>_xlfn.XLOOKUP(F51,'[25]SCHEDULES OF IE'!$B$6:$B$136,'[25]SCHEDULES OF IE'!$G$6:$G$136)</f>
        <v>24</v>
      </c>
      <c r="I51" s="15">
        <f>IFERROR(_xlfn.XLOOKUP(A51,'Overall Trial 22-23R'!B:B,'Overall Trial 22-23R'!M:M),)</f>
        <v>0</v>
      </c>
    </row>
    <row r="52" spans="1:9" hidden="1" x14ac:dyDescent="0.25">
      <c r="A52" s="19" t="s">
        <v>476</v>
      </c>
      <c r="B52" s="20" t="s">
        <v>1</v>
      </c>
      <c r="C52" s="18">
        <f>ABS(VLOOKUP(A52,[24]TB070722!$H$9:$P$2104,9,0))</f>
        <v>1833377</v>
      </c>
      <c r="D52" s="18">
        <f t="shared" si="0"/>
        <v>1833377</v>
      </c>
      <c r="E52" s="19" t="s">
        <v>454</v>
      </c>
      <c r="F52" s="19" t="s">
        <v>470</v>
      </c>
      <c r="G52" s="21" t="s">
        <v>456</v>
      </c>
      <c r="H52" s="19">
        <f>_xlfn.XLOOKUP(F52,'[25]SCHEDULES OF IE'!$B$6:$B$136,'[25]SCHEDULES OF IE'!$G$6:$G$136)</f>
        <v>24</v>
      </c>
      <c r="I52" s="15" t="str">
        <f>IFERROR(_xlfn.XLOOKUP(A52,'Overall Trial 22-23R'!B:B,'Overall Trial 22-23R'!M:M),)</f>
        <v>Expenditure per employee</v>
      </c>
    </row>
    <row r="53" spans="1:9" x14ac:dyDescent="0.25">
      <c r="A53" s="19" t="s">
        <v>52</v>
      </c>
      <c r="B53" s="20" t="s">
        <v>1</v>
      </c>
      <c r="C53" s="18">
        <f>ABS(VLOOKUP(A53,[24]TB070722!$H$9:$P$2104,9,0))</f>
        <v>10118</v>
      </c>
      <c r="D53" s="18">
        <f t="shared" si="0"/>
        <v>10118</v>
      </c>
      <c r="E53" s="19" t="s">
        <v>454</v>
      </c>
      <c r="F53" s="19" t="s">
        <v>473</v>
      </c>
      <c r="G53" s="21" t="s">
        <v>456</v>
      </c>
      <c r="H53" s="19">
        <f>_xlfn.XLOOKUP(F53,'[25]SCHEDULES OF IE'!$B$6:$B$136,'[25]SCHEDULES OF IE'!$G$6:$G$136)</f>
        <v>24</v>
      </c>
      <c r="I53" s="15">
        <f>IFERROR(_xlfn.XLOOKUP(A53,'Overall Trial 22-23R'!B:B,'Overall Trial 22-23R'!M:M),)</f>
        <v>0</v>
      </c>
    </row>
    <row r="54" spans="1:9" x14ac:dyDescent="0.25">
      <c r="A54" s="19" t="s">
        <v>53</v>
      </c>
      <c r="B54" s="20" t="s">
        <v>1</v>
      </c>
      <c r="C54" s="18">
        <f>ABS(VLOOKUP(A54,[24]TB070722!$H$9:$P$2104,9,0))</f>
        <v>58058</v>
      </c>
      <c r="D54" s="18">
        <f t="shared" si="0"/>
        <v>58058</v>
      </c>
      <c r="E54" s="19" t="s">
        <v>454</v>
      </c>
      <c r="F54" s="19" t="s">
        <v>473</v>
      </c>
      <c r="G54" s="21" t="s">
        <v>456</v>
      </c>
      <c r="H54" s="19">
        <f>_xlfn.XLOOKUP(F54,'[25]SCHEDULES OF IE'!$B$6:$B$136,'[25]SCHEDULES OF IE'!$G$6:$G$136)</f>
        <v>24</v>
      </c>
      <c r="I54" s="15">
        <f>IFERROR(_xlfn.XLOOKUP(A54,'Overall Trial 22-23R'!B:B,'Overall Trial 22-23R'!M:M),)</f>
        <v>0</v>
      </c>
    </row>
    <row r="55" spans="1:9" x14ac:dyDescent="0.25">
      <c r="A55" s="19" t="s">
        <v>477</v>
      </c>
      <c r="B55" s="20" t="s">
        <v>1</v>
      </c>
      <c r="C55" s="18">
        <f>ABS(VLOOKUP(A55,[24]TB070722!$H$9:$P$2104,9,0))</f>
        <v>293921</v>
      </c>
      <c r="D55" s="18">
        <f t="shared" si="0"/>
        <v>293921</v>
      </c>
      <c r="E55" s="19" t="s">
        <v>454</v>
      </c>
      <c r="F55" s="19" t="s">
        <v>473</v>
      </c>
      <c r="G55" s="21" t="s">
        <v>456</v>
      </c>
      <c r="H55" s="19">
        <f>_xlfn.XLOOKUP(F55,'[25]SCHEDULES OF IE'!$B$6:$B$136,'[25]SCHEDULES OF IE'!$G$6:$G$136)</f>
        <v>24</v>
      </c>
      <c r="I55" s="15">
        <f>IFERROR(_xlfn.XLOOKUP(A55,'Overall Trial 22-23R'!B:B,'Overall Trial 22-23R'!M:M),)</f>
        <v>0</v>
      </c>
    </row>
    <row r="56" spans="1:9" x14ac:dyDescent="0.25">
      <c r="A56" s="19" t="s">
        <v>478</v>
      </c>
      <c r="B56" s="20" t="s">
        <v>1</v>
      </c>
      <c r="C56" s="18">
        <f>ABS(VLOOKUP(A56,[24]TB070722!$H$9:$P$2104,9,0))</f>
        <v>526417</v>
      </c>
      <c r="D56" s="18">
        <f t="shared" si="0"/>
        <v>526417</v>
      </c>
      <c r="E56" s="19" t="s">
        <v>454</v>
      </c>
      <c r="F56" s="19" t="s">
        <v>473</v>
      </c>
      <c r="G56" s="21" t="s">
        <v>456</v>
      </c>
      <c r="H56" s="19">
        <f>_xlfn.XLOOKUP(F56,'[25]SCHEDULES OF IE'!$B$6:$B$136,'[25]SCHEDULES OF IE'!$G$6:$G$136)</f>
        <v>24</v>
      </c>
      <c r="I56" s="15">
        <f>IFERROR(_xlfn.XLOOKUP(A56,'Overall Trial 22-23R'!B:B,'Overall Trial 22-23R'!M:M),)</f>
        <v>0</v>
      </c>
    </row>
    <row r="57" spans="1:9" x14ac:dyDescent="0.25">
      <c r="A57" s="19" t="s">
        <v>55</v>
      </c>
      <c r="B57" s="20" t="s">
        <v>1</v>
      </c>
      <c r="C57" s="18">
        <f>ABS(VLOOKUP(A57,[24]TB070722!$H$9:$P$2104,9,0))</f>
        <v>9238544</v>
      </c>
      <c r="D57" s="18">
        <f t="shared" si="0"/>
        <v>9238544</v>
      </c>
      <c r="E57" s="19" t="s">
        <v>454</v>
      </c>
      <c r="F57" s="19" t="s">
        <v>479</v>
      </c>
      <c r="G57" s="21" t="s">
        <v>456</v>
      </c>
      <c r="H57" s="19">
        <f>_xlfn.XLOOKUP(F57,'[25]SCHEDULES OF IE'!$B$6:$B$136,'[25]SCHEDULES OF IE'!$G$6:$G$136)</f>
        <v>26</v>
      </c>
      <c r="I57" s="15">
        <f>IFERROR(_xlfn.XLOOKUP(A57,'Overall Trial 22-23R'!B:B,'Overall Trial 22-23R'!M:M),)</f>
        <v>0</v>
      </c>
    </row>
    <row r="58" spans="1:9" x14ac:dyDescent="0.25">
      <c r="A58" s="19" t="s">
        <v>56</v>
      </c>
      <c r="B58" s="20" t="s">
        <v>1</v>
      </c>
      <c r="C58" s="18">
        <f>ABS(VLOOKUP(A58,[24]TB070722!$H$9:$P$2104,9,0))</f>
        <v>20541</v>
      </c>
      <c r="D58" s="18">
        <f t="shared" si="0"/>
        <v>20541</v>
      </c>
      <c r="E58" s="19" t="s">
        <v>454</v>
      </c>
      <c r="F58" s="19" t="s">
        <v>480</v>
      </c>
      <c r="G58" s="21" t="s">
        <v>456</v>
      </c>
      <c r="H58" s="19">
        <f>_xlfn.XLOOKUP(F58,'[25]SCHEDULES OF IE'!$B$6:$B$136,'[25]SCHEDULES OF IE'!$G$6:$G$136)</f>
        <v>26</v>
      </c>
      <c r="I58" s="15">
        <f>IFERROR(_xlfn.XLOOKUP(A58,'Overall Trial 22-23R'!B:B,'Overall Trial 22-23R'!M:M),)</f>
        <v>0</v>
      </c>
    </row>
    <row r="59" spans="1:9" x14ac:dyDescent="0.25">
      <c r="A59" s="19" t="s">
        <v>176</v>
      </c>
      <c r="B59" s="20" t="s">
        <v>1</v>
      </c>
      <c r="C59" s="18">
        <f>ABS(VLOOKUP(A59,[24]TB070722!$H$9:$P$2104,9,0))</f>
        <v>15000</v>
      </c>
      <c r="D59" s="18">
        <f t="shared" si="0"/>
        <v>15000</v>
      </c>
      <c r="E59" s="19" t="s">
        <v>454</v>
      </c>
      <c r="F59" s="19" t="s">
        <v>481</v>
      </c>
      <c r="G59" s="21" t="s">
        <v>456</v>
      </c>
      <c r="H59" s="19">
        <f>_xlfn.XLOOKUP(F59,'[25]SCHEDULES OF IE'!$B$6:$B$136,'[25]SCHEDULES OF IE'!$G$6:$G$136)</f>
        <v>26</v>
      </c>
      <c r="I59" s="15">
        <f>IFERROR(_xlfn.XLOOKUP(A59,'Overall Trial 22-23R'!B:B,'Overall Trial 22-23R'!M:M),)</f>
        <v>0</v>
      </c>
    </row>
    <row r="60" spans="1:9" x14ac:dyDescent="0.25">
      <c r="A60" s="19" t="s">
        <v>482</v>
      </c>
      <c r="B60" s="20" t="s">
        <v>1</v>
      </c>
      <c r="C60" s="18">
        <f>ABS(VLOOKUP(A60,[24]TB070722!$H$9:$P$2104,9,0))</f>
        <v>152885</v>
      </c>
      <c r="D60" s="18">
        <f t="shared" si="0"/>
        <v>152885</v>
      </c>
      <c r="E60" s="19" t="s">
        <v>454</v>
      </c>
      <c r="F60" s="19" t="s">
        <v>480</v>
      </c>
      <c r="G60" s="21" t="s">
        <v>456</v>
      </c>
      <c r="H60" s="19">
        <f>_xlfn.XLOOKUP(F60,'[25]SCHEDULES OF IE'!$B$6:$B$136,'[25]SCHEDULES OF IE'!$G$6:$G$136)</f>
        <v>26</v>
      </c>
      <c r="I60" s="15">
        <f>IFERROR(_xlfn.XLOOKUP(A60,'Overall Trial 22-23R'!B:B,'Overall Trial 22-23R'!M:M),)</f>
        <v>0</v>
      </c>
    </row>
    <row r="61" spans="1:9" x14ac:dyDescent="0.25">
      <c r="A61" s="19" t="s">
        <v>57</v>
      </c>
      <c r="B61" s="20" t="s">
        <v>25</v>
      </c>
      <c r="C61" s="18">
        <f>ABS(VLOOKUP(A61,[24]TB070722!$H$9:$P$2104,9,0))</f>
        <v>244.59000000000003</v>
      </c>
      <c r="D61" s="18">
        <f t="shared" si="0"/>
        <v>-244.59000000000003</v>
      </c>
      <c r="E61" s="19" t="s">
        <v>454</v>
      </c>
      <c r="F61" s="19" t="s">
        <v>480</v>
      </c>
      <c r="G61" s="21" t="s">
        <v>456</v>
      </c>
      <c r="H61" s="19">
        <f>_xlfn.XLOOKUP(F61,'[25]SCHEDULES OF IE'!$B$6:$B$136,'[25]SCHEDULES OF IE'!$G$6:$G$136)</f>
        <v>26</v>
      </c>
      <c r="I61" s="15">
        <f>IFERROR(_xlfn.XLOOKUP(A61,'Overall Trial 22-23R'!B:B,'Overall Trial 22-23R'!M:M),)</f>
        <v>0</v>
      </c>
    </row>
    <row r="62" spans="1:9" x14ac:dyDescent="0.25">
      <c r="A62" s="19" t="s">
        <v>58</v>
      </c>
      <c r="B62" s="20" t="s">
        <v>1</v>
      </c>
      <c r="C62" s="18">
        <f>ABS(VLOOKUP(A62,[24]TB070722!$H$9:$P$2104,9,0))</f>
        <v>11854</v>
      </c>
      <c r="D62" s="18">
        <f t="shared" si="0"/>
        <v>11854</v>
      </c>
      <c r="E62" s="19" t="s">
        <v>454</v>
      </c>
      <c r="F62" s="19" t="s">
        <v>480</v>
      </c>
      <c r="G62" s="21" t="s">
        <v>456</v>
      </c>
      <c r="H62" s="19">
        <f>_xlfn.XLOOKUP(F62,'[25]SCHEDULES OF IE'!$B$6:$B$136,'[25]SCHEDULES OF IE'!$G$6:$G$136)</f>
        <v>26</v>
      </c>
      <c r="I62" s="15">
        <f>IFERROR(_xlfn.XLOOKUP(A62,'Overall Trial 22-23R'!B:B,'Overall Trial 22-23R'!M:M),)</f>
        <v>0</v>
      </c>
    </row>
    <row r="63" spans="1:9" x14ac:dyDescent="0.25">
      <c r="A63" s="19" t="s">
        <v>59</v>
      </c>
      <c r="B63" s="20" t="s">
        <v>1</v>
      </c>
      <c r="C63" s="18">
        <f>ABS(VLOOKUP(A63,[24]TB070722!$H$9:$P$2104,9,0))</f>
        <v>6367</v>
      </c>
      <c r="D63" s="18">
        <f t="shared" si="0"/>
        <v>6367</v>
      </c>
      <c r="E63" s="19" t="s">
        <v>454</v>
      </c>
      <c r="F63" s="19" t="s">
        <v>480</v>
      </c>
      <c r="G63" s="21" t="s">
        <v>456</v>
      </c>
      <c r="H63" s="19">
        <f>_xlfn.XLOOKUP(F63,'[25]SCHEDULES OF IE'!$B$6:$B$136,'[25]SCHEDULES OF IE'!$G$6:$G$136)</f>
        <v>26</v>
      </c>
      <c r="I63" s="15">
        <f>IFERROR(_xlfn.XLOOKUP(A63,'Overall Trial 22-23R'!B:B,'Overall Trial 22-23R'!M:M),)</f>
        <v>0</v>
      </c>
    </row>
    <row r="64" spans="1:9" x14ac:dyDescent="0.25">
      <c r="A64" s="19" t="s">
        <v>60</v>
      </c>
      <c r="B64" s="20" t="s">
        <v>1</v>
      </c>
      <c r="C64" s="18">
        <f>ABS(VLOOKUP(A64,[24]TB070722!$H$9:$P$2104,9,0))</f>
        <v>49911</v>
      </c>
      <c r="D64" s="18">
        <f t="shared" si="0"/>
        <v>49911</v>
      </c>
      <c r="E64" s="19" t="s">
        <v>454</v>
      </c>
      <c r="F64" s="19" t="s">
        <v>483</v>
      </c>
      <c r="G64" s="21" t="s">
        <v>456</v>
      </c>
      <c r="H64" s="19">
        <f>_xlfn.XLOOKUP(F64,'[25]SCHEDULES OF IE'!$B$6:$B$136,'[25]SCHEDULES OF IE'!$G$6:$G$136)</f>
        <v>26</v>
      </c>
      <c r="I64" s="15">
        <f>IFERROR(_xlfn.XLOOKUP(A64,'Overall Trial 22-23R'!B:B,'Overall Trial 22-23R'!M:M),)</f>
        <v>0</v>
      </c>
    </row>
    <row r="65" spans="1:9" x14ac:dyDescent="0.25">
      <c r="A65" s="19" t="s">
        <v>484</v>
      </c>
      <c r="B65" s="20" t="s">
        <v>1</v>
      </c>
      <c r="C65" s="18">
        <f>ABS(VLOOKUP(A65,[24]TB070722!$H$9:$P$2104,9,0))</f>
        <v>627011</v>
      </c>
      <c r="D65" s="18">
        <f t="shared" si="0"/>
        <v>627011</v>
      </c>
      <c r="E65" s="19" t="s">
        <v>454</v>
      </c>
      <c r="F65" s="19" t="s">
        <v>485</v>
      </c>
      <c r="G65" s="21" t="s">
        <v>456</v>
      </c>
      <c r="H65" s="19">
        <f>_xlfn.XLOOKUP(F65,'[25]SCHEDULES OF IE'!$B$6:$B$136,'[25]SCHEDULES OF IE'!$G$6:$G$136)</f>
        <v>24</v>
      </c>
      <c r="I65" s="15">
        <f>IFERROR(_xlfn.XLOOKUP(A65,'Overall Trial 22-23R'!B:B,'Overall Trial 22-23R'!M:M),)</f>
        <v>0</v>
      </c>
    </row>
    <row r="66" spans="1:9" x14ac:dyDescent="0.25">
      <c r="A66" s="19" t="s">
        <v>61</v>
      </c>
      <c r="B66" s="20" t="s">
        <v>1</v>
      </c>
      <c r="C66" s="18">
        <f>ABS(VLOOKUP(A66,[24]TB070722!$H$9:$P$2104,9,0))</f>
        <v>6131</v>
      </c>
      <c r="D66" s="18">
        <f t="shared" si="0"/>
        <v>6131</v>
      </c>
      <c r="E66" s="19" t="s">
        <v>454</v>
      </c>
      <c r="F66" s="19" t="s">
        <v>486</v>
      </c>
      <c r="G66" s="21" t="s">
        <v>456</v>
      </c>
      <c r="H66" s="19">
        <f>_xlfn.XLOOKUP(F66,'[25]SCHEDULES OF IE'!$B$6:$B$136,'[25]SCHEDULES OF IE'!$G$6:$G$136)</f>
        <v>0</v>
      </c>
      <c r="I66" s="15">
        <f>IFERROR(_xlfn.XLOOKUP(A66,'Overall Trial 22-23R'!B:B,'Overall Trial 22-23R'!M:M),)</f>
        <v>0</v>
      </c>
    </row>
    <row r="67" spans="1:9" x14ac:dyDescent="0.25">
      <c r="A67" s="19" t="s">
        <v>487</v>
      </c>
      <c r="B67" s="20" t="s">
        <v>1</v>
      </c>
      <c r="C67" s="18">
        <f>ABS(VLOOKUP(A67,[24]TB070722!$H$9:$P$2104,9,0))</f>
        <v>6249937</v>
      </c>
      <c r="D67" s="18">
        <f t="shared" ref="D67:D130" si="1">IF(B67="Dr",C67,-C67)</f>
        <v>6249937</v>
      </c>
      <c r="E67" s="19" t="s">
        <v>454</v>
      </c>
      <c r="F67" s="19" t="s">
        <v>486</v>
      </c>
      <c r="G67" s="21" t="s">
        <v>456</v>
      </c>
      <c r="H67" s="19">
        <f>_xlfn.XLOOKUP(F67,'[25]SCHEDULES OF IE'!$B$6:$B$136,'[25]SCHEDULES OF IE'!$G$6:$G$136)</f>
        <v>0</v>
      </c>
      <c r="I67" s="15">
        <f>IFERROR(_xlfn.XLOOKUP(A67,'Overall Trial 22-23R'!B:B,'Overall Trial 22-23R'!M:M),)</f>
        <v>0</v>
      </c>
    </row>
    <row r="68" spans="1:9" x14ac:dyDescent="0.25">
      <c r="A68" s="19" t="s">
        <v>488</v>
      </c>
      <c r="B68" s="20" t="s">
        <v>1</v>
      </c>
      <c r="C68" s="18">
        <f>ABS(VLOOKUP(A68,[24]TB070722!$H$9:$P$2104,9,0))</f>
        <v>43256</v>
      </c>
      <c r="D68" s="18">
        <f t="shared" si="1"/>
        <v>43256</v>
      </c>
      <c r="E68" s="19" t="s">
        <v>454</v>
      </c>
      <c r="F68" s="19" t="s">
        <v>489</v>
      </c>
      <c r="G68" s="21" t="s">
        <v>456</v>
      </c>
      <c r="H68" s="19">
        <f>_xlfn.XLOOKUP(F68,'[25]SCHEDULES OF IE'!$B$6:$B$136,'[25]SCHEDULES OF IE'!$G$6:$G$136)</f>
        <v>26</v>
      </c>
      <c r="I68" s="15">
        <f>IFERROR(_xlfn.XLOOKUP(A68,'Overall Trial 22-23R'!B:B,'Overall Trial 22-23R'!M:M),)</f>
        <v>0</v>
      </c>
    </row>
    <row r="69" spans="1:9" x14ac:dyDescent="0.25">
      <c r="A69" s="19" t="s">
        <v>62</v>
      </c>
      <c r="B69" s="20" t="s">
        <v>1</v>
      </c>
      <c r="C69" s="18">
        <f>ABS(VLOOKUP(A69,[24]TB070722!$H$9:$P$2104,9,0))</f>
        <v>3630307</v>
      </c>
      <c r="D69" s="18">
        <f t="shared" si="1"/>
        <v>3630307</v>
      </c>
      <c r="E69" s="19" t="s">
        <v>454</v>
      </c>
      <c r="F69" s="19" t="s">
        <v>489</v>
      </c>
      <c r="G69" s="21" t="s">
        <v>456</v>
      </c>
      <c r="H69" s="19">
        <f>_xlfn.XLOOKUP(F69,'[25]SCHEDULES OF IE'!$B$6:$B$136,'[25]SCHEDULES OF IE'!$G$6:$G$136)</f>
        <v>26</v>
      </c>
      <c r="I69" s="15">
        <f>IFERROR(_xlfn.XLOOKUP(A69,'Overall Trial 22-23R'!B:B,'Overall Trial 22-23R'!M:M),)</f>
        <v>0</v>
      </c>
    </row>
    <row r="70" spans="1:9" x14ac:dyDescent="0.25">
      <c r="A70" s="19" t="s">
        <v>490</v>
      </c>
      <c r="B70" s="20" t="s">
        <v>1</v>
      </c>
      <c r="C70" s="18">
        <f>ABS(VLOOKUP(A70,[24]TB070722!$H$9:$P$2104,9,0))</f>
        <v>2226</v>
      </c>
      <c r="D70" s="18">
        <f t="shared" si="1"/>
        <v>2226</v>
      </c>
      <c r="E70" s="19" t="s">
        <v>454</v>
      </c>
      <c r="F70" s="19" t="s">
        <v>480</v>
      </c>
      <c r="G70" s="21" t="s">
        <v>456</v>
      </c>
      <c r="H70" s="19">
        <f>_xlfn.XLOOKUP(F70,'[25]SCHEDULES OF IE'!$B$6:$B$136,'[25]SCHEDULES OF IE'!$G$6:$G$136)</f>
        <v>26</v>
      </c>
      <c r="I70" s="15">
        <f>IFERROR(_xlfn.XLOOKUP(A70,'Overall Trial 22-23R'!B:B,'Overall Trial 22-23R'!M:M),)</f>
        <v>0</v>
      </c>
    </row>
    <row r="71" spans="1:9" x14ac:dyDescent="0.25">
      <c r="A71" s="19" t="s">
        <v>63</v>
      </c>
      <c r="B71" s="20" t="s">
        <v>1</v>
      </c>
      <c r="C71" s="18">
        <f>ABS(VLOOKUP(A71,[24]TB070722!$H$9:$P$2104,9,0))</f>
        <v>1248080</v>
      </c>
      <c r="D71" s="18">
        <f t="shared" si="1"/>
        <v>1248080</v>
      </c>
      <c r="E71" s="19" t="s">
        <v>454</v>
      </c>
      <c r="F71" s="19" t="s">
        <v>491</v>
      </c>
      <c r="G71" s="21" t="s">
        <v>456</v>
      </c>
      <c r="H71" s="19">
        <f>_xlfn.XLOOKUP(F71,'[25]SCHEDULES OF IE'!$B$6:$B$136,'[25]SCHEDULES OF IE'!$G$6:$G$136)</f>
        <v>24</v>
      </c>
      <c r="I71" s="15">
        <f>IFERROR(_xlfn.XLOOKUP(A71,'Overall Trial 22-23R'!B:B,'Overall Trial 22-23R'!M:M),)</f>
        <v>0</v>
      </c>
    </row>
    <row r="72" spans="1:9" x14ac:dyDescent="0.25">
      <c r="A72" s="19" t="s">
        <v>64</v>
      </c>
      <c r="B72" s="20" t="s">
        <v>1</v>
      </c>
      <c r="C72" s="18">
        <f>ABS(VLOOKUP(A72,[24]TB070722!$H$9:$P$2104,9,0))</f>
        <v>7296066</v>
      </c>
      <c r="D72" s="18">
        <f t="shared" si="1"/>
        <v>7296066</v>
      </c>
      <c r="E72" s="19" t="s">
        <v>454</v>
      </c>
      <c r="F72" s="19" t="s">
        <v>491</v>
      </c>
      <c r="G72" s="21" t="s">
        <v>456</v>
      </c>
      <c r="H72" s="19">
        <f>_xlfn.XLOOKUP(F72,'[25]SCHEDULES OF IE'!$B$6:$B$136,'[25]SCHEDULES OF IE'!$G$6:$G$136)</f>
        <v>24</v>
      </c>
      <c r="I72" s="15">
        <f>IFERROR(_xlfn.XLOOKUP(A72,'Overall Trial 22-23R'!B:B,'Overall Trial 22-23R'!M:M),)</f>
        <v>0</v>
      </c>
    </row>
    <row r="73" spans="1:9" x14ac:dyDescent="0.25">
      <c r="A73" s="19" t="s">
        <v>65</v>
      </c>
      <c r="B73" s="20" t="s">
        <v>1</v>
      </c>
      <c r="C73" s="18">
        <f>ABS(VLOOKUP(A73,[24]TB070722!$H$9:$P$2104,9,0))</f>
        <v>242808</v>
      </c>
      <c r="D73" s="18">
        <f t="shared" si="1"/>
        <v>242808</v>
      </c>
      <c r="E73" s="19" t="s">
        <v>454</v>
      </c>
      <c r="F73" s="19" t="s">
        <v>491</v>
      </c>
      <c r="G73" s="21" t="s">
        <v>456</v>
      </c>
      <c r="H73" s="19">
        <f>_xlfn.XLOOKUP(F73,'[25]SCHEDULES OF IE'!$B$6:$B$136,'[25]SCHEDULES OF IE'!$G$6:$G$136)</f>
        <v>24</v>
      </c>
      <c r="I73" s="15">
        <f>IFERROR(_xlfn.XLOOKUP(A73,'Overall Trial 22-23R'!B:B,'Overall Trial 22-23R'!M:M),)</f>
        <v>0</v>
      </c>
    </row>
    <row r="74" spans="1:9" x14ac:dyDescent="0.25">
      <c r="A74" s="19" t="s">
        <v>66</v>
      </c>
      <c r="B74" s="20" t="s">
        <v>1</v>
      </c>
      <c r="C74" s="18">
        <f>ABS(VLOOKUP(A74,[24]TB070722!$H$9:$P$2104,9,0))</f>
        <v>59480</v>
      </c>
      <c r="D74" s="18">
        <f t="shared" si="1"/>
        <v>59480</v>
      </c>
      <c r="E74" s="19" t="s">
        <v>454</v>
      </c>
      <c r="F74" s="19" t="s">
        <v>491</v>
      </c>
      <c r="G74" s="21" t="s">
        <v>456</v>
      </c>
      <c r="H74" s="19">
        <f>_xlfn.XLOOKUP(F74,'[25]SCHEDULES OF IE'!$B$6:$B$136,'[25]SCHEDULES OF IE'!$G$6:$G$136)</f>
        <v>24</v>
      </c>
      <c r="I74" s="15">
        <f>IFERROR(_xlfn.XLOOKUP(A74,'Overall Trial 22-23R'!B:B,'Overall Trial 22-23R'!M:M),)</f>
        <v>0</v>
      </c>
    </row>
    <row r="75" spans="1:9" x14ac:dyDescent="0.25">
      <c r="A75" s="19" t="s">
        <v>492</v>
      </c>
      <c r="B75" s="20" t="s">
        <v>1</v>
      </c>
      <c r="C75" s="18">
        <f>ABS(VLOOKUP(A75,[24]TB070722!$H$9:$P$2104,9,0))</f>
        <v>66522</v>
      </c>
      <c r="D75" s="18">
        <f t="shared" si="1"/>
        <v>66522</v>
      </c>
      <c r="E75" s="19" t="s">
        <v>454</v>
      </c>
      <c r="F75" s="19" t="s">
        <v>493</v>
      </c>
      <c r="G75" s="21" t="s">
        <v>456</v>
      </c>
      <c r="H75" s="19">
        <f>_xlfn.XLOOKUP(F75,'[25]SCHEDULES OF IE'!$B$6:$B$136,'[25]SCHEDULES OF IE'!$G$6:$G$136)</f>
        <v>24</v>
      </c>
      <c r="I75" s="15">
        <f>IFERROR(_xlfn.XLOOKUP(A75,'Overall Trial 22-23R'!B:B,'Overall Trial 22-23R'!M:M),)</f>
        <v>0</v>
      </c>
    </row>
    <row r="76" spans="1:9" x14ac:dyDescent="0.25">
      <c r="A76" s="19" t="s">
        <v>494</v>
      </c>
      <c r="B76" s="20" t="s">
        <v>1</v>
      </c>
      <c r="C76" s="18">
        <f>ABS(VLOOKUP(A76,[24]TB070722!$H$9:$P$2104,9,0))</f>
        <v>2020482</v>
      </c>
      <c r="D76" s="18">
        <f t="shared" si="1"/>
        <v>2020482</v>
      </c>
      <c r="E76" s="19" t="s">
        <v>454</v>
      </c>
      <c r="F76" s="19" t="s">
        <v>493</v>
      </c>
      <c r="G76" s="21" t="s">
        <v>456</v>
      </c>
      <c r="H76" s="19">
        <f>_xlfn.XLOOKUP(F76,'[25]SCHEDULES OF IE'!$B$6:$B$136,'[25]SCHEDULES OF IE'!$G$6:$G$136)</f>
        <v>24</v>
      </c>
      <c r="I76" s="15">
        <f>IFERROR(_xlfn.XLOOKUP(A76,'Overall Trial 22-23R'!B:B,'Overall Trial 22-23R'!M:M),)</f>
        <v>0</v>
      </c>
    </row>
    <row r="77" spans="1:9" x14ac:dyDescent="0.25">
      <c r="A77" s="19" t="s">
        <v>67</v>
      </c>
      <c r="B77" s="20" t="s">
        <v>1</v>
      </c>
      <c r="C77" s="18">
        <f>ABS(VLOOKUP(A77,[24]TB070722!$H$9:$P$2104,9,0))</f>
        <v>229255</v>
      </c>
      <c r="D77" s="18">
        <f t="shared" si="1"/>
        <v>229255</v>
      </c>
      <c r="E77" s="19" t="s">
        <v>454</v>
      </c>
      <c r="F77" s="19" t="s">
        <v>495</v>
      </c>
      <c r="G77" s="21" t="s">
        <v>456</v>
      </c>
      <c r="H77" s="19">
        <f>_xlfn.XLOOKUP(F77,'[25]SCHEDULES OF IE'!$B$6:$B$136,'[25]SCHEDULES OF IE'!$G$6:$G$136)</f>
        <v>26</v>
      </c>
      <c r="I77" s="15">
        <f>IFERROR(_xlfn.XLOOKUP(A77,'Overall Trial 22-23R'!B:B,'Overall Trial 22-23R'!M:M),)</f>
        <v>0</v>
      </c>
    </row>
    <row r="78" spans="1:9" hidden="1" x14ac:dyDescent="0.25">
      <c r="A78" s="19" t="s">
        <v>68</v>
      </c>
      <c r="B78" s="20" t="s">
        <v>1</v>
      </c>
      <c r="C78" s="18">
        <f>ABS(VLOOKUP(A78,[24]TB070722!$H$9:$P$2104,9,0))</f>
        <v>1607818</v>
      </c>
      <c r="D78" s="18">
        <f t="shared" si="1"/>
        <v>1607818</v>
      </c>
      <c r="E78" s="19" t="s">
        <v>454</v>
      </c>
      <c r="F78" s="19" t="s">
        <v>496</v>
      </c>
      <c r="G78" s="21" t="s">
        <v>456</v>
      </c>
      <c r="H78" s="19">
        <f>_xlfn.XLOOKUP(F78,'[25]SCHEDULES OF IE'!$B$6:$B$136,'[25]SCHEDULES OF IE'!$G$6:$G$136)</f>
        <v>24</v>
      </c>
      <c r="I78" s="15" t="str">
        <f>IFERROR(_xlfn.XLOOKUP(A78,'Overall Trial 22-23R'!B:B,'Overall Trial 22-23R'!M:M),)</f>
        <v>Expenditure per employee</v>
      </c>
    </row>
    <row r="79" spans="1:9" hidden="1" x14ac:dyDescent="0.25">
      <c r="A79" s="19" t="s">
        <v>69</v>
      </c>
      <c r="B79" s="20" t="s">
        <v>1</v>
      </c>
      <c r="C79" s="18">
        <f>ABS(VLOOKUP(A79,[24]TB070722!$H$9:$P$2104,9,0))</f>
        <v>5731992</v>
      </c>
      <c r="D79" s="18">
        <f t="shared" si="1"/>
        <v>5731992</v>
      </c>
      <c r="E79" s="19" t="s">
        <v>454</v>
      </c>
      <c r="F79" s="19" t="s">
        <v>496</v>
      </c>
      <c r="G79" s="21" t="s">
        <v>456</v>
      </c>
      <c r="H79" s="19">
        <f>_xlfn.XLOOKUP(F79,'[25]SCHEDULES OF IE'!$B$6:$B$136,'[25]SCHEDULES OF IE'!$G$6:$G$136)</f>
        <v>24</v>
      </c>
      <c r="I79" s="15" t="str">
        <f>IFERROR(_xlfn.XLOOKUP(A79,'Overall Trial 22-23R'!B:B,'Overall Trial 22-23R'!M:M),)</f>
        <v>Expenditure per employee</v>
      </c>
    </row>
    <row r="80" spans="1:9" hidden="1" x14ac:dyDescent="0.25">
      <c r="A80" s="19" t="s">
        <v>497</v>
      </c>
      <c r="B80" s="20" t="s">
        <v>1</v>
      </c>
      <c r="C80" s="18">
        <f>ABS(VLOOKUP(A80,[24]TB070722!$H$9:$P$2104,9,0))</f>
        <v>1600303</v>
      </c>
      <c r="D80" s="18">
        <f t="shared" si="1"/>
        <v>1600303</v>
      </c>
      <c r="E80" s="19" t="s">
        <v>454</v>
      </c>
      <c r="F80" s="19" t="s">
        <v>496</v>
      </c>
      <c r="G80" s="21" t="s">
        <v>456</v>
      </c>
      <c r="H80" s="19">
        <f>_xlfn.XLOOKUP(F80,'[25]SCHEDULES OF IE'!$B$6:$B$136,'[25]SCHEDULES OF IE'!$G$6:$G$136)</f>
        <v>24</v>
      </c>
      <c r="I80" s="15" t="str">
        <f>IFERROR(_xlfn.XLOOKUP(A80,'Overall Trial 22-23R'!B:B,'Overall Trial 22-23R'!M:M),)</f>
        <v>Expenditure per employee</v>
      </c>
    </row>
    <row r="81" spans="1:9" hidden="1" x14ac:dyDescent="0.25">
      <c r="A81" s="19" t="s">
        <v>189</v>
      </c>
      <c r="B81" s="20" t="s">
        <v>1</v>
      </c>
      <c r="C81" s="18">
        <f>ABS(VLOOKUP(A81,[24]TB070722!$H$9:$P$2104,9,0))</f>
        <v>2008242</v>
      </c>
      <c r="D81" s="18">
        <f t="shared" si="1"/>
        <v>2008242</v>
      </c>
      <c r="E81" s="19" t="s">
        <v>454</v>
      </c>
      <c r="F81" s="19" t="s">
        <v>496</v>
      </c>
      <c r="G81" s="21" t="s">
        <v>456</v>
      </c>
      <c r="H81" s="19">
        <f>_xlfn.XLOOKUP(F81,'[25]SCHEDULES OF IE'!$B$6:$B$136,'[25]SCHEDULES OF IE'!$G$6:$G$136)</f>
        <v>24</v>
      </c>
      <c r="I81" s="15" t="str">
        <f>IFERROR(_xlfn.XLOOKUP(A81,'Overall Trial 22-23R'!B:B,'Overall Trial 22-23R'!M:M),)</f>
        <v>Expenditure per employee</v>
      </c>
    </row>
    <row r="82" spans="1:9" x14ac:dyDescent="0.25">
      <c r="A82" s="19" t="s">
        <v>70</v>
      </c>
      <c r="B82" s="20" t="s">
        <v>1</v>
      </c>
      <c r="C82" s="18">
        <f>ABS(VLOOKUP(A82,[24]TB070722!$H$9:$P$2104,9,0))</f>
        <v>1516852</v>
      </c>
      <c r="D82" s="18">
        <f t="shared" si="1"/>
        <v>1516852</v>
      </c>
      <c r="E82" s="19" t="s">
        <v>454</v>
      </c>
      <c r="F82" s="19" t="s">
        <v>498</v>
      </c>
      <c r="G82" s="21" t="s">
        <v>456</v>
      </c>
      <c r="H82" s="19">
        <f>_xlfn.XLOOKUP(F82,'[25]SCHEDULES OF IE'!$B$6:$B$136,'[25]SCHEDULES OF IE'!$G$6:$G$136)</f>
        <v>26</v>
      </c>
      <c r="I82" s="15">
        <f>IFERROR(_xlfn.XLOOKUP(A82,'Overall Trial 22-23R'!B:B,'Overall Trial 22-23R'!M:M),)</f>
        <v>0</v>
      </c>
    </row>
    <row r="83" spans="1:9" x14ac:dyDescent="0.25">
      <c r="A83" s="19" t="s">
        <v>71</v>
      </c>
      <c r="B83" s="20" t="s">
        <v>1</v>
      </c>
      <c r="C83" s="18">
        <f>ABS(VLOOKUP(A83,[24]TB070722!$H$9:$P$2104,9,0))</f>
        <v>353621</v>
      </c>
      <c r="D83" s="18">
        <f t="shared" si="1"/>
        <v>353621</v>
      </c>
      <c r="E83" s="19" t="s">
        <v>454</v>
      </c>
      <c r="F83" s="19" t="s">
        <v>499</v>
      </c>
      <c r="G83" s="21" t="s">
        <v>456</v>
      </c>
      <c r="H83" s="19">
        <f>_xlfn.XLOOKUP(F83,'[25]SCHEDULES OF IE'!$B$6:$B$136,'[25]SCHEDULES OF IE'!$G$6:$G$136)</f>
        <v>26</v>
      </c>
      <c r="I83" s="15">
        <f>IFERROR(_xlfn.XLOOKUP(A83,'Overall Trial 22-23R'!B:B,'Overall Trial 22-23R'!M:M),)</f>
        <v>0</v>
      </c>
    </row>
    <row r="84" spans="1:9" x14ac:dyDescent="0.25">
      <c r="A84" s="19" t="s">
        <v>72</v>
      </c>
      <c r="B84" s="20" t="s">
        <v>1</v>
      </c>
      <c r="C84" s="18">
        <f>ABS(VLOOKUP(A84,[24]TB070722!$H$9:$P$2104,9,0))</f>
        <v>727964</v>
      </c>
      <c r="D84" s="18">
        <f t="shared" si="1"/>
        <v>727964</v>
      </c>
      <c r="E84" s="19" t="s">
        <v>454</v>
      </c>
      <c r="F84" s="19" t="s">
        <v>481</v>
      </c>
      <c r="G84" s="21" t="s">
        <v>456</v>
      </c>
      <c r="H84" s="19">
        <f>_xlfn.XLOOKUP(F84,'[25]SCHEDULES OF IE'!$B$6:$B$136,'[25]SCHEDULES OF IE'!$G$6:$G$136)</f>
        <v>26</v>
      </c>
      <c r="I84" s="15">
        <f>IFERROR(_xlfn.XLOOKUP(A84,'Overall Trial 22-23R'!B:B,'Overall Trial 22-23R'!M:M),)</f>
        <v>0</v>
      </c>
    </row>
    <row r="85" spans="1:9" x14ac:dyDescent="0.25">
      <c r="A85" s="19" t="s">
        <v>73</v>
      </c>
      <c r="B85" s="20" t="s">
        <v>1</v>
      </c>
      <c r="C85" s="18">
        <f>ABS(VLOOKUP(A85,[24]TB070722!$H$9:$P$2104,9,0))</f>
        <v>56767</v>
      </c>
      <c r="D85" s="18">
        <f t="shared" si="1"/>
        <v>56767</v>
      </c>
      <c r="E85" s="19" t="s">
        <v>454</v>
      </c>
      <c r="F85" s="19" t="s">
        <v>481</v>
      </c>
      <c r="G85" s="21" t="s">
        <v>456</v>
      </c>
      <c r="H85" s="19">
        <f>_xlfn.XLOOKUP(F85,'[25]SCHEDULES OF IE'!$B$6:$B$136,'[25]SCHEDULES OF IE'!$G$6:$G$136)</f>
        <v>26</v>
      </c>
      <c r="I85" s="15">
        <f>IFERROR(_xlfn.XLOOKUP(A85,'Overall Trial 22-23R'!B:B,'Overall Trial 22-23R'!M:M),)</f>
        <v>0</v>
      </c>
    </row>
    <row r="86" spans="1:9" x14ac:dyDescent="0.25">
      <c r="A86" s="19" t="s">
        <v>500</v>
      </c>
      <c r="B86" s="20" t="s">
        <v>1</v>
      </c>
      <c r="C86" s="18">
        <f>ABS(VLOOKUP(A86,[24]TB070722!$H$9:$P$2104,9,0))</f>
        <v>12860</v>
      </c>
      <c r="D86" s="18">
        <f t="shared" si="1"/>
        <v>12860</v>
      </c>
      <c r="E86" s="19" t="s">
        <v>454</v>
      </c>
      <c r="F86" s="19" t="s">
        <v>501</v>
      </c>
      <c r="G86" s="21" t="s">
        <v>456</v>
      </c>
      <c r="H86" s="19">
        <f>_xlfn.XLOOKUP(F86,'[25]SCHEDULES OF IE'!$B$6:$B$136,'[25]SCHEDULES OF IE'!$G$6:$G$136)</f>
        <v>26</v>
      </c>
      <c r="I86" s="15">
        <f>IFERROR(_xlfn.XLOOKUP(A86,'Overall Trial 22-23R'!B:B,'Overall Trial 22-23R'!M:M),)</f>
        <v>0</v>
      </c>
    </row>
    <row r="87" spans="1:9" x14ac:dyDescent="0.25">
      <c r="A87" s="19" t="s">
        <v>74</v>
      </c>
      <c r="B87" s="20" t="s">
        <v>1</v>
      </c>
      <c r="C87" s="18">
        <f>ABS(VLOOKUP(A87,[24]TB070722!$H$9:$P$2104,9,0))</f>
        <v>39547</v>
      </c>
      <c r="D87" s="18">
        <f t="shared" si="1"/>
        <v>39547</v>
      </c>
      <c r="E87" s="19" t="s">
        <v>454</v>
      </c>
      <c r="F87" s="19" t="s">
        <v>502</v>
      </c>
      <c r="G87" s="21" t="s">
        <v>456</v>
      </c>
      <c r="H87" s="19">
        <f>_xlfn.XLOOKUP(F87,'[25]SCHEDULES OF IE'!$B$6:$B$136,'[25]SCHEDULES OF IE'!$G$6:$G$136)</f>
        <v>26</v>
      </c>
      <c r="I87" s="15">
        <f>IFERROR(_xlfn.XLOOKUP(A87,'Overall Trial 22-23R'!B:B,'Overall Trial 22-23R'!M:M),)</f>
        <v>0</v>
      </c>
    </row>
    <row r="88" spans="1:9" x14ac:dyDescent="0.25">
      <c r="A88" s="19" t="s">
        <v>503</v>
      </c>
      <c r="B88" s="20" t="s">
        <v>1</v>
      </c>
      <c r="C88" s="18">
        <f>ABS(VLOOKUP(A88,[24]TB070722!$H$9:$P$2104,9,0))</f>
        <v>5254418</v>
      </c>
      <c r="D88" s="18">
        <f t="shared" si="1"/>
        <v>5254418</v>
      </c>
      <c r="E88" s="19" t="s">
        <v>454</v>
      </c>
      <c r="F88" s="22" t="s">
        <v>504</v>
      </c>
      <c r="G88" s="21" t="s">
        <v>456</v>
      </c>
      <c r="H88" s="19">
        <f>_xlfn.XLOOKUP(F88,'[25]SCHEDULES OF IE'!$B$6:$B$136,'[25]SCHEDULES OF IE'!$G$6:$G$136)</f>
        <v>26</v>
      </c>
      <c r="I88" s="15">
        <f>IFERROR(_xlfn.XLOOKUP(A88,'Overall Trial 22-23R'!B:B,'Overall Trial 22-23R'!M:M),)</f>
        <v>0</v>
      </c>
    </row>
    <row r="89" spans="1:9" x14ac:dyDescent="0.25">
      <c r="A89" s="19" t="s">
        <v>75</v>
      </c>
      <c r="B89" s="20" t="s">
        <v>1</v>
      </c>
      <c r="C89" s="18">
        <f>ABS(VLOOKUP(A89,[24]TB070722!$H$9:$P$2104,9,0))</f>
        <v>793716</v>
      </c>
      <c r="D89" s="18">
        <f t="shared" si="1"/>
        <v>793716</v>
      </c>
      <c r="E89" s="19" t="s">
        <v>454</v>
      </c>
      <c r="F89" s="19" t="s">
        <v>505</v>
      </c>
      <c r="G89" s="21" t="s">
        <v>456</v>
      </c>
      <c r="H89" s="19">
        <f>_xlfn.XLOOKUP(F89,'[25]SCHEDULES OF IE'!$B$6:$B$136,'[25]SCHEDULES OF IE'!$G$6:$G$136)</f>
        <v>26</v>
      </c>
      <c r="I89" s="15">
        <f>IFERROR(_xlfn.XLOOKUP(A89,'Overall Trial 22-23R'!B:B,'Overall Trial 22-23R'!M:M),)</f>
        <v>0</v>
      </c>
    </row>
    <row r="90" spans="1:9" x14ac:dyDescent="0.25">
      <c r="A90" s="19" t="s">
        <v>76</v>
      </c>
      <c r="B90" s="20" t="s">
        <v>1</v>
      </c>
      <c r="C90" s="18">
        <f>ABS(VLOOKUP(A90,[24]TB070722!$H$9:$P$2104,9,0))</f>
        <v>304695.42</v>
      </c>
      <c r="D90" s="18">
        <f t="shared" si="1"/>
        <v>304695.42</v>
      </c>
      <c r="E90" s="19" t="s">
        <v>454</v>
      </c>
      <c r="F90" s="19" t="s">
        <v>506</v>
      </c>
      <c r="G90" s="21" t="s">
        <v>456</v>
      </c>
      <c r="H90" s="19">
        <f>_xlfn.XLOOKUP(F90,'[25]SCHEDULES OF IE'!$B$6:$B$136,'[25]SCHEDULES OF IE'!$G$6:$G$136)</f>
        <v>26</v>
      </c>
      <c r="I90" s="15">
        <f>IFERROR(_xlfn.XLOOKUP(A90,'Overall Trial 22-23R'!B:B,'Overall Trial 22-23R'!M:M),)</f>
        <v>0</v>
      </c>
    </row>
    <row r="91" spans="1:9" x14ac:dyDescent="0.25">
      <c r="A91" s="19" t="s">
        <v>180</v>
      </c>
      <c r="B91" s="20" t="s">
        <v>1</v>
      </c>
      <c r="C91" s="18">
        <f>ABS(VLOOKUP(A91,[24]TB070722!$H$9:$P$2104,9,0))</f>
        <v>5000</v>
      </c>
      <c r="D91" s="18">
        <f t="shared" si="1"/>
        <v>5000</v>
      </c>
      <c r="E91" s="19" t="s">
        <v>454</v>
      </c>
      <c r="F91" s="19" t="s">
        <v>458</v>
      </c>
      <c r="G91" s="21" t="s">
        <v>456</v>
      </c>
      <c r="H91" s="19">
        <f>_xlfn.XLOOKUP(F91,'[25]SCHEDULES OF IE'!$B$6:$B$136,'[25]SCHEDULES OF IE'!$G$6:$G$136)</f>
        <v>26</v>
      </c>
      <c r="I91" s="15">
        <f>IFERROR(_xlfn.XLOOKUP(A91,'Overall Trial 22-23R'!B:B,'Overall Trial 22-23R'!M:M),)</f>
        <v>0</v>
      </c>
    </row>
    <row r="92" spans="1:9" x14ac:dyDescent="0.25">
      <c r="A92" s="19" t="s">
        <v>77</v>
      </c>
      <c r="B92" s="20" t="s">
        <v>1</v>
      </c>
      <c r="C92" s="18">
        <f>ABS(VLOOKUP(A92,[24]TB070722!$H$9:$P$2104,9,0))</f>
        <v>939145.34999999986</v>
      </c>
      <c r="D92" s="18">
        <f t="shared" si="1"/>
        <v>939145.34999999986</v>
      </c>
      <c r="E92" s="19" t="s">
        <v>454</v>
      </c>
      <c r="F92" s="19" t="s">
        <v>507</v>
      </c>
      <c r="G92" s="21" t="s">
        <v>456</v>
      </c>
      <c r="H92" s="19">
        <f>_xlfn.XLOOKUP(F92,'[25]SCHEDULES OF IE'!$B$6:$B$136,'[25]SCHEDULES OF IE'!$G$6:$G$136)</f>
        <v>26</v>
      </c>
      <c r="I92" s="15">
        <f>IFERROR(_xlfn.XLOOKUP(A92,'Overall Trial 22-23R'!B:B,'Overall Trial 22-23R'!M:M),)</f>
        <v>0</v>
      </c>
    </row>
    <row r="93" spans="1:9" x14ac:dyDescent="0.25">
      <c r="A93" s="19" t="s">
        <v>78</v>
      </c>
      <c r="B93" s="20" t="s">
        <v>1</v>
      </c>
      <c r="C93" s="18">
        <f>ABS(VLOOKUP(A93,[24]TB070722!$H$9:$P$2104,9,0))</f>
        <v>52564</v>
      </c>
      <c r="D93" s="18">
        <f t="shared" si="1"/>
        <v>52564</v>
      </c>
      <c r="E93" s="19" t="s">
        <v>454</v>
      </c>
      <c r="F93" s="19" t="s">
        <v>508</v>
      </c>
      <c r="G93" s="21" t="s">
        <v>456</v>
      </c>
      <c r="H93" s="19">
        <f>_xlfn.XLOOKUP(F93,'[25]SCHEDULES OF IE'!$B$6:$B$136,'[25]SCHEDULES OF IE'!$G$6:$G$136)</f>
        <v>26</v>
      </c>
      <c r="I93" s="15">
        <f>IFERROR(_xlfn.XLOOKUP(A93,'Overall Trial 22-23R'!B:B,'Overall Trial 22-23R'!M:M),)</f>
        <v>0</v>
      </c>
    </row>
    <row r="94" spans="1:9" x14ac:dyDescent="0.25">
      <c r="A94" s="19" t="s">
        <v>79</v>
      </c>
      <c r="B94" s="20" t="s">
        <v>1</v>
      </c>
      <c r="C94" s="18">
        <f>ABS(VLOOKUP(A94,[24]TB070722!$H$9:$P$2104,9,0))</f>
        <v>84279</v>
      </c>
      <c r="D94" s="18">
        <f t="shared" si="1"/>
        <v>84279</v>
      </c>
      <c r="E94" s="19" t="s">
        <v>454</v>
      </c>
      <c r="F94" s="19" t="s">
        <v>508</v>
      </c>
      <c r="G94" s="21" t="s">
        <v>456</v>
      </c>
      <c r="H94" s="19">
        <f>_xlfn.XLOOKUP(F94,'[25]SCHEDULES OF IE'!$B$6:$B$136,'[25]SCHEDULES OF IE'!$G$6:$G$136)</f>
        <v>26</v>
      </c>
      <c r="I94" s="15">
        <f>IFERROR(_xlfn.XLOOKUP(A94,'Overall Trial 22-23R'!B:B,'Overall Trial 22-23R'!M:M),)</f>
        <v>0</v>
      </c>
    </row>
    <row r="95" spans="1:9" x14ac:dyDescent="0.25">
      <c r="A95" s="19" t="s">
        <v>80</v>
      </c>
      <c r="B95" s="20" t="s">
        <v>1</v>
      </c>
      <c r="C95" s="18">
        <f>ABS(VLOOKUP(A95,[24]TB070722!$H$9:$P$2104,9,0))</f>
        <v>1000087</v>
      </c>
      <c r="D95" s="18">
        <f t="shared" si="1"/>
        <v>1000087</v>
      </c>
      <c r="E95" s="19" t="s">
        <v>454</v>
      </c>
      <c r="F95" s="19" t="s">
        <v>508</v>
      </c>
      <c r="G95" s="21" t="s">
        <v>456</v>
      </c>
      <c r="H95" s="19">
        <f>_xlfn.XLOOKUP(F95,'[25]SCHEDULES OF IE'!$B$6:$B$136,'[25]SCHEDULES OF IE'!$G$6:$G$136)</f>
        <v>26</v>
      </c>
      <c r="I95" s="15">
        <f>IFERROR(_xlfn.XLOOKUP(A95,'Overall Trial 22-23R'!B:B,'Overall Trial 22-23R'!M:M),)</f>
        <v>0</v>
      </c>
    </row>
    <row r="96" spans="1:9" x14ac:dyDescent="0.25">
      <c r="A96" s="19" t="s">
        <v>81</v>
      </c>
      <c r="B96" s="20" t="s">
        <v>1</v>
      </c>
      <c r="C96" s="18">
        <f>ABS(VLOOKUP(A96,[24]TB070722!$H$9:$P$2104,9,0))</f>
        <v>26996</v>
      </c>
      <c r="D96" s="18">
        <f t="shared" si="1"/>
        <v>26996</v>
      </c>
      <c r="E96" s="19" t="s">
        <v>454</v>
      </c>
      <c r="F96" s="19" t="s">
        <v>508</v>
      </c>
      <c r="G96" s="21" t="s">
        <v>456</v>
      </c>
      <c r="H96" s="19">
        <f>_xlfn.XLOOKUP(F96,'[25]SCHEDULES OF IE'!$B$6:$B$136,'[25]SCHEDULES OF IE'!$G$6:$G$136)</f>
        <v>26</v>
      </c>
      <c r="I96" s="15">
        <f>IFERROR(_xlfn.XLOOKUP(A96,'Overall Trial 22-23R'!B:B,'Overall Trial 22-23R'!M:M),)</f>
        <v>0</v>
      </c>
    </row>
    <row r="97" spans="1:9" x14ac:dyDescent="0.25">
      <c r="A97" s="19" t="s">
        <v>83</v>
      </c>
      <c r="B97" s="20" t="s">
        <v>1</v>
      </c>
      <c r="C97" s="18">
        <f>ABS(VLOOKUP(A97,[24]TB070722!$H$9:$P$2104,9,0))</f>
        <v>11083</v>
      </c>
      <c r="D97" s="18">
        <f t="shared" si="1"/>
        <v>11083</v>
      </c>
      <c r="E97" s="19" t="s">
        <v>454</v>
      </c>
      <c r="F97" s="19" t="s">
        <v>508</v>
      </c>
      <c r="G97" s="21" t="s">
        <v>456</v>
      </c>
      <c r="H97" s="19">
        <f>_xlfn.XLOOKUP(F97,'[25]SCHEDULES OF IE'!$B$6:$B$136,'[25]SCHEDULES OF IE'!$G$6:$G$136)</f>
        <v>26</v>
      </c>
      <c r="I97" s="15">
        <f>IFERROR(_xlfn.XLOOKUP(A97,'Overall Trial 22-23R'!B:B,'Overall Trial 22-23R'!M:M),)</f>
        <v>0</v>
      </c>
    </row>
    <row r="98" spans="1:9" x14ac:dyDescent="0.25">
      <c r="A98" s="19" t="s">
        <v>84</v>
      </c>
      <c r="B98" s="20" t="s">
        <v>1</v>
      </c>
      <c r="C98" s="18">
        <f>ABS(VLOOKUP(A98,[24]TB070722!$H$9:$P$2104,9,0))</f>
        <v>140000</v>
      </c>
      <c r="D98" s="18">
        <f t="shared" si="1"/>
        <v>140000</v>
      </c>
      <c r="E98" s="19" t="s">
        <v>454</v>
      </c>
      <c r="F98" s="19" t="s">
        <v>508</v>
      </c>
      <c r="G98" s="21" t="s">
        <v>456</v>
      </c>
      <c r="H98" s="19">
        <f>_xlfn.XLOOKUP(F98,'[25]SCHEDULES OF IE'!$B$6:$B$136,'[25]SCHEDULES OF IE'!$G$6:$G$136)</f>
        <v>26</v>
      </c>
      <c r="I98" s="15">
        <f>IFERROR(_xlfn.XLOOKUP(A98,'Overall Trial 22-23R'!B:B,'Overall Trial 22-23R'!M:M),)</f>
        <v>0</v>
      </c>
    </row>
    <row r="99" spans="1:9" x14ac:dyDescent="0.25">
      <c r="A99" s="19" t="s">
        <v>509</v>
      </c>
      <c r="B99" s="20" t="s">
        <v>1</v>
      </c>
      <c r="C99" s="18">
        <f>ABS(VLOOKUP(A99,[24]TB070722!$H$9:$P$2104,9,0))</f>
        <v>170772.58</v>
      </c>
      <c r="D99" s="18">
        <f t="shared" si="1"/>
        <v>170772.58</v>
      </c>
      <c r="E99" s="19" t="s">
        <v>510</v>
      </c>
      <c r="F99" s="19" t="s">
        <v>511</v>
      </c>
      <c r="G99" s="21" t="s">
        <v>456</v>
      </c>
      <c r="H99" s="19">
        <f>_xlfn.XLOOKUP(F99,'[25]SCHEDULES OF IE'!$B$6:$B$136,'[25]SCHEDULES OF IE'!$G$6:$G$136)</f>
        <v>21</v>
      </c>
      <c r="I99" s="15">
        <f>IFERROR(_xlfn.XLOOKUP(A99,'Overall Trial 22-23R'!B:B,'Overall Trial 22-23R'!M:M),)</f>
        <v>0</v>
      </c>
    </row>
    <row r="100" spans="1:9" x14ac:dyDescent="0.25">
      <c r="A100" s="19" t="s">
        <v>190</v>
      </c>
      <c r="B100" s="20" t="s">
        <v>1</v>
      </c>
      <c r="C100" s="18">
        <f>ABS(VLOOKUP(A100,[24]TB070722!$H$9:$P$2104,9,0))</f>
        <v>145779</v>
      </c>
      <c r="D100" s="18">
        <f t="shared" si="1"/>
        <v>145779</v>
      </c>
      <c r="E100" s="19" t="s">
        <v>454</v>
      </c>
      <c r="F100" s="19" t="s">
        <v>508</v>
      </c>
      <c r="G100" s="21" t="s">
        <v>456</v>
      </c>
      <c r="H100" s="19">
        <f>_xlfn.XLOOKUP(F100,'[25]SCHEDULES OF IE'!$B$6:$B$136,'[25]SCHEDULES OF IE'!$G$6:$G$136)</f>
        <v>26</v>
      </c>
      <c r="I100" s="15">
        <f>IFERROR(_xlfn.XLOOKUP(A100,'Overall Trial 22-23R'!B:B,'Overall Trial 22-23R'!M:M),)</f>
        <v>0</v>
      </c>
    </row>
    <row r="101" spans="1:9" x14ac:dyDescent="0.25">
      <c r="A101" s="19" t="s">
        <v>512</v>
      </c>
      <c r="B101" s="20" t="s">
        <v>1</v>
      </c>
      <c r="C101" s="18">
        <f>ABS(VLOOKUP(A101,[24]TB070722!$H$9:$P$2104,9,0))</f>
        <v>23850</v>
      </c>
      <c r="D101" s="18">
        <f t="shared" si="1"/>
        <v>23850</v>
      </c>
      <c r="E101" s="19" t="s">
        <v>454</v>
      </c>
      <c r="F101" s="19" t="s">
        <v>508</v>
      </c>
      <c r="G101" s="21" t="s">
        <v>456</v>
      </c>
      <c r="H101" s="19">
        <f>_xlfn.XLOOKUP(F101,'[25]SCHEDULES OF IE'!$B$6:$B$136,'[25]SCHEDULES OF IE'!$G$6:$G$136)</f>
        <v>26</v>
      </c>
      <c r="I101" s="15">
        <f>IFERROR(_xlfn.XLOOKUP(A101,'Overall Trial 22-23R'!B:B,'Overall Trial 22-23R'!M:M),)</f>
        <v>0</v>
      </c>
    </row>
    <row r="102" spans="1:9" x14ac:dyDescent="0.25">
      <c r="A102" s="19" t="s">
        <v>85</v>
      </c>
      <c r="B102" s="20" t="s">
        <v>1</v>
      </c>
      <c r="C102" s="18">
        <f>ABS(VLOOKUP(A102,[24]TB070722!$H$9:$P$2104,9,0))</f>
        <v>8661</v>
      </c>
      <c r="D102" s="18">
        <f t="shared" si="1"/>
        <v>8661</v>
      </c>
      <c r="E102" s="19" t="s">
        <v>454</v>
      </c>
      <c r="F102" s="19" t="s">
        <v>508</v>
      </c>
      <c r="G102" s="21" t="s">
        <v>456</v>
      </c>
      <c r="H102" s="19">
        <f>_xlfn.XLOOKUP(F102,'[25]SCHEDULES OF IE'!$B$6:$B$136,'[25]SCHEDULES OF IE'!$G$6:$G$136)</f>
        <v>26</v>
      </c>
      <c r="I102" s="15">
        <f>IFERROR(_xlfn.XLOOKUP(A102,'Overall Trial 22-23R'!B:B,'Overall Trial 22-23R'!M:M),)</f>
        <v>0</v>
      </c>
    </row>
    <row r="103" spans="1:9" x14ac:dyDescent="0.25">
      <c r="A103" s="19" t="s">
        <v>86</v>
      </c>
      <c r="B103" s="20" t="s">
        <v>1</v>
      </c>
      <c r="C103" s="18">
        <f>ABS(VLOOKUP(A103,[24]TB070722!$H$9:$P$2104,9,0))</f>
        <v>2642195</v>
      </c>
      <c r="D103" s="18">
        <f t="shared" si="1"/>
        <v>2642195</v>
      </c>
      <c r="E103" s="19" t="s">
        <v>454</v>
      </c>
      <c r="F103" s="19" t="s">
        <v>508</v>
      </c>
      <c r="G103" s="21" t="s">
        <v>456</v>
      </c>
      <c r="H103" s="19">
        <f>_xlfn.XLOOKUP(F103,'[25]SCHEDULES OF IE'!$B$6:$B$136,'[25]SCHEDULES OF IE'!$G$6:$G$136)</f>
        <v>26</v>
      </c>
      <c r="I103" s="15">
        <f>IFERROR(_xlfn.XLOOKUP(A103,'Overall Trial 22-23R'!B:B,'Overall Trial 22-23R'!M:M),)</f>
        <v>0</v>
      </c>
    </row>
    <row r="104" spans="1:9" x14ac:dyDescent="0.25">
      <c r="A104" s="19" t="s">
        <v>513</v>
      </c>
      <c r="B104" s="20" t="s">
        <v>1</v>
      </c>
      <c r="C104" s="18">
        <f>ABS(VLOOKUP(A104,[24]TB070722!$H$9:$P$2104,9,0))</f>
        <v>2000</v>
      </c>
      <c r="D104" s="18">
        <f t="shared" si="1"/>
        <v>2000</v>
      </c>
      <c r="E104" s="19" t="s">
        <v>454</v>
      </c>
      <c r="F104" s="19" t="s">
        <v>458</v>
      </c>
      <c r="G104" s="21" t="s">
        <v>456</v>
      </c>
      <c r="H104" s="19">
        <f>_xlfn.XLOOKUP(F104,'[25]SCHEDULES OF IE'!$B$6:$B$136,'[25]SCHEDULES OF IE'!$G$6:$G$136)</f>
        <v>26</v>
      </c>
      <c r="I104" s="15">
        <f>IFERROR(_xlfn.XLOOKUP(A104,'Overall Trial 22-23R'!B:B,'Overall Trial 22-23R'!M:M),)</f>
        <v>0</v>
      </c>
    </row>
    <row r="105" spans="1:9" x14ac:dyDescent="0.25">
      <c r="A105" s="19" t="s">
        <v>185</v>
      </c>
      <c r="B105" s="20" t="s">
        <v>1</v>
      </c>
      <c r="C105" s="18">
        <f>ABS(VLOOKUP(A105,[24]TB070722!$H$9:$P$2104,9,0))</f>
        <v>108014</v>
      </c>
      <c r="D105" s="18">
        <f t="shared" si="1"/>
        <v>108014</v>
      </c>
      <c r="E105" s="19" t="s">
        <v>454</v>
      </c>
      <c r="F105" s="19" t="s">
        <v>458</v>
      </c>
      <c r="G105" s="21" t="s">
        <v>456</v>
      </c>
      <c r="H105" s="19">
        <f>_xlfn.XLOOKUP(F105,'[25]SCHEDULES OF IE'!$B$6:$B$136,'[25]SCHEDULES OF IE'!$G$6:$G$136)</f>
        <v>26</v>
      </c>
      <c r="I105" s="15">
        <f>IFERROR(_xlfn.XLOOKUP(A105,'Overall Trial 22-23R'!B:B,'Overall Trial 22-23R'!M:M),)</f>
        <v>0</v>
      </c>
    </row>
    <row r="106" spans="1:9" x14ac:dyDescent="0.25">
      <c r="A106" s="19" t="s">
        <v>183</v>
      </c>
      <c r="B106" s="20" t="s">
        <v>1</v>
      </c>
      <c r="C106" s="18">
        <f>ABS(VLOOKUP(A106,[24]TB070722!$H$9:$P$2104,9,0))</f>
        <v>925896</v>
      </c>
      <c r="D106" s="18">
        <f t="shared" si="1"/>
        <v>925896</v>
      </c>
      <c r="E106" s="19" t="s">
        <v>454</v>
      </c>
      <c r="F106" s="19" t="s">
        <v>458</v>
      </c>
      <c r="G106" s="21" t="s">
        <v>456</v>
      </c>
      <c r="H106" s="19">
        <f>_xlfn.XLOOKUP(F106,'[25]SCHEDULES OF IE'!$B$6:$B$136,'[25]SCHEDULES OF IE'!$G$6:$G$136)</f>
        <v>26</v>
      </c>
      <c r="I106" s="15">
        <f>IFERROR(_xlfn.XLOOKUP(A106,'Overall Trial 22-23R'!B:B,'Overall Trial 22-23R'!M:M),)</f>
        <v>0</v>
      </c>
    </row>
    <row r="107" spans="1:9" x14ac:dyDescent="0.25">
      <c r="A107" s="19" t="s">
        <v>87</v>
      </c>
      <c r="B107" s="20" t="s">
        <v>1</v>
      </c>
      <c r="C107" s="18">
        <f>ABS(VLOOKUP(A107,[24]TB070722!$H$9:$P$2104,9,0))</f>
        <v>453113</v>
      </c>
      <c r="D107" s="18">
        <f t="shared" si="1"/>
        <v>453113</v>
      </c>
      <c r="E107" s="19" t="s">
        <v>454</v>
      </c>
      <c r="F107" s="19" t="s">
        <v>41</v>
      </c>
      <c r="G107" s="21" t="s">
        <v>456</v>
      </c>
      <c r="H107" s="19">
        <f>_xlfn.XLOOKUP(F107,'[25]SCHEDULES OF IE'!$B$6:$B$136,'[25]SCHEDULES OF IE'!$G$6:$G$136)</f>
        <v>26</v>
      </c>
      <c r="I107" s="15">
        <f>IFERROR(_xlfn.XLOOKUP(A107,'Overall Trial 22-23R'!B:B,'Overall Trial 22-23R'!M:M),)</f>
        <v>0</v>
      </c>
    </row>
    <row r="108" spans="1:9" x14ac:dyDescent="0.25">
      <c r="A108" s="19" t="s">
        <v>514</v>
      </c>
      <c r="B108" s="20" t="s">
        <v>1</v>
      </c>
      <c r="C108" s="18">
        <f>ABS(VLOOKUP(A108,[24]TB070722!$H$9:$P$2104,9,0))</f>
        <v>177260</v>
      </c>
      <c r="D108" s="18">
        <f t="shared" si="1"/>
        <v>177260</v>
      </c>
      <c r="E108" s="19" t="s">
        <v>454</v>
      </c>
      <c r="F108" s="19" t="s">
        <v>515</v>
      </c>
      <c r="G108" s="21" t="s">
        <v>456</v>
      </c>
      <c r="H108" s="19">
        <f>_xlfn.XLOOKUP(F108,'[25]SCHEDULES OF IE'!$B$6:$B$136,'[25]SCHEDULES OF IE'!$G$6:$G$136)</f>
        <v>26</v>
      </c>
      <c r="I108" s="15">
        <f>IFERROR(_xlfn.XLOOKUP(A108,'Overall Trial 22-23R'!B:B,'Overall Trial 22-23R'!M:M),)</f>
        <v>0</v>
      </c>
    </row>
    <row r="109" spans="1:9" x14ac:dyDescent="0.25">
      <c r="A109" s="19" t="s">
        <v>88</v>
      </c>
      <c r="B109" s="20" t="s">
        <v>1</v>
      </c>
      <c r="C109" s="18">
        <f>ABS(VLOOKUP(A109,[24]TB070722!$H$9:$P$2104,9,0))</f>
        <v>1245786</v>
      </c>
      <c r="D109" s="18">
        <f t="shared" si="1"/>
        <v>1245786</v>
      </c>
      <c r="E109" s="19" t="s">
        <v>454</v>
      </c>
      <c r="F109" s="19" t="s">
        <v>458</v>
      </c>
      <c r="G109" s="21" t="s">
        <v>456</v>
      </c>
      <c r="H109" s="19">
        <f>_xlfn.XLOOKUP(F109,'[25]SCHEDULES OF IE'!$B$6:$B$136,'[25]SCHEDULES OF IE'!$G$6:$G$136)</f>
        <v>26</v>
      </c>
      <c r="I109" s="15">
        <f>IFERROR(_xlfn.XLOOKUP(A109,'Overall Trial 22-23R'!B:B,'Overall Trial 22-23R'!M:M),)</f>
        <v>0</v>
      </c>
    </row>
    <row r="110" spans="1:9" x14ac:dyDescent="0.25">
      <c r="A110" s="19" t="s">
        <v>89</v>
      </c>
      <c r="B110" s="20" t="s">
        <v>1</v>
      </c>
      <c r="C110" s="18">
        <f>ABS(VLOOKUP(A110,[24]TB070722!$H$9:$P$2104,9,0))</f>
        <v>4600241</v>
      </c>
      <c r="D110" s="18">
        <f t="shared" si="1"/>
        <v>4600241</v>
      </c>
      <c r="E110" s="19" t="s">
        <v>454</v>
      </c>
      <c r="F110" s="19" t="s">
        <v>516</v>
      </c>
      <c r="G110" s="21" t="s">
        <v>456</v>
      </c>
      <c r="H110" s="19">
        <f>_xlfn.XLOOKUP(F110,'[25]SCHEDULES OF IE'!$B$6:$B$136,'[25]SCHEDULES OF IE'!$G$6:$G$136)</f>
        <v>26</v>
      </c>
      <c r="I110" s="15">
        <f>IFERROR(_xlfn.XLOOKUP(A110,'Overall Trial 22-23R'!B:B,'Overall Trial 22-23R'!M:M),)</f>
        <v>0</v>
      </c>
    </row>
    <row r="111" spans="1:9" x14ac:dyDescent="0.25">
      <c r="A111" s="19" t="s">
        <v>517</v>
      </c>
      <c r="B111" s="20" t="s">
        <v>1</v>
      </c>
      <c r="C111" s="18">
        <f>ABS(VLOOKUP(A111,[24]TB070722!$H$9:$P$2104,9,0))</f>
        <v>344064</v>
      </c>
      <c r="D111" s="18">
        <f t="shared" si="1"/>
        <v>344064</v>
      </c>
      <c r="E111" s="19" t="s">
        <v>454</v>
      </c>
      <c r="F111" s="19" t="s">
        <v>516</v>
      </c>
      <c r="G111" s="21" t="s">
        <v>456</v>
      </c>
      <c r="H111" s="19">
        <f>_xlfn.XLOOKUP(F111,'[25]SCHEDULES OF IE'!$B$6:$B$136,'[25]SCHEDULES OF IE'!$G$6:$G$136)</f>
        <v>26</v>
      </c>
      <c r="I111" s="15">
        <f>IFERROR(_xlfn.XLOOKUP(A111,'Overall Trial 22-23R'!B:B,'Overall Trial 22-23R'!M:M),)</f>
        <v>0</v>
      </c>
    </row>
    <row r="112" spans="1:9" x14ac:dyDescent="0.25">
      <c r="A112" s="19" t="s">
        <v>518</v>
      </c>
      <c r="B112" s="20" t="s">
        <v>1</v>
      </c>
      <c r="C112" s="18">
        <f>ABS(VLOOKUP(A112,[24]TB070722!$H$9:$P$2104,9,0))</f>
        <v>47344</v>
      </c>
      <c r="D112" s="18">
        <f t="shared" si="1"/>
        <v>47344</v>
      </c>
      <c r="E112" s="19" t="s">
        <v>454</v>
      </c>
      <c r="F112" s="19" t="s">
        <v>519</v>
      </c>
      <c r="G112" s="21" t="s">
        <v>456</v>
      </c>
      <c r="H112" s="19">
        <f>_xlfn.XLOOKUP(F112,'[25]SCHEDULES OF IE'!$B$6:$B$136,'[25]SCHEDULES OF IE'!$G$6:$G$136)</f>
        <v>26</v>
      </c>
      <c r="I112" s="15">
        <f>IFERROR(_xlfn.XLOOKUP(A112,'Overall Trial 22-23R'!B:B,'Overall Trial 22-23R'!M:M),)</f>
        <v>0</v>
      </c>
    </row>
    <row r="113" spans="1:9" x14ac:dyDescent="0.25">
      <c r="A113" s="19" t="s">
        <v>520</v>
      </c>
      <c r="B113" s="20" t="s">
        <v>1</v>
      </c>
      <c r="C113" s="18">
        <f>ABS(VLOOKUP(A113,[24]TB070722!$H$9:$P$2104,9,0))</f>
        <v>402030</v>
      </c>
      <c r="D113" s="18">
        <f t="shared" si="1"/>
        <v>402030</v>
      </c>
      <c r="E113" s="19" t="s">
        <v>454</v>
      </c>
      <c r="F113" s="19" t="s">
        <v>519</v>
      </c>
      <c r="G113" s="21" t="s">
        <v>456</v>
      </c>
      <c r="H113" s="19">
        <f>_xlfn.XLOOKUP(F113,'[25]SCHEDULES OF IE'!$B$6:$B$136,'[25]SCHEDULES OF IE'!$G$6:$G$136)</f>
        <v>26</v>
      </c>
      <c r="I113" s="15">
        <f>IFERROR(_xlfn.XLOOKUP(A113,'Overall Trial 22-23R'!B:B,'Overall Trial 22-23R'!M:M),)</f>
        <v>0</v>
      </c>
    </row>
    <row r="114" spans="1:9" x14ac:dyDescent="0.25">
      <c r="A114" s="19" t="s">
        <v>521</v>
      </c>
      <c r="B114" s="20" t="s">
        <v>1</v>
      </c>
      <c r="C114" s="18">
        <f>ABS(VLOOKUP(A114,[24]TB070722!$H$9:$P$2104,9,0))</f>
        <v>110000</v>
      </c>
      <c r="D114" s="18">
        <f t="shared" si="1"/>
        <v>110000</v>
      </c>
      <c r="E114" s="19" t="s">
        <v>454</v>
      </c>
      <c r="F114" s="19" t="s">
        <v>519</v>
      </c>
      <c r="G114" s="21" t="s">
        <v>456</v>
      </c>
      <c r="H114" s="19">
        <f>_xlfn.XLOOKUP(F114,'[25]SCHEDULES OF IE'!$B$6:$B$136,'[25]SCHEDULES OF IE'!$G$6:$G$136)</f>
        <v>26</v>
      </c>
      <c r="I114" s="15">
        <f>IFERROR(_xlfn.XLOOKUP(A114,'Overall Trial 22-23R'!B:B,'Overall Trial 22-23R'!M:M),)</f>
        <v>0</v>
      </c>
    </row>
    <row r="115" spans="1:9" x14ac:dyDescent="0.25">
      <c r="A115" s="19" t="s">
        <v>90</v>
      </c>
      <c r="B115" s="20" t="s">
        <v>1</v>
      </c>
      <c r="C115" s="18">
        <f>ABS(VLOOKUP(A115,[24]TB070722!$H$9:$P$2104,9,0))</f>
        <v>2165436</v>
      </c>
      <c r="D115" s="18">
        <f t="shared" si="1"/>
        <v>2165436</v>
      </c>
      <c r="E115" s="19" t="s">
        <v>454</v>
      </c>
      <c r="F115" s="19" t="s">
        <v>519</v>
      </c>
      <c r="G115" s="21" t="s">
        <v>456</v>
      </c>
      <c r="H115" s="19">
        <f>_xlfn.XLOOKUP(F115,'[25]SCHEDULES OF IE'!$B$6:$B$136,'[25]SCHEDULES OF IE'!$G$6:$G$136)</f>
        <v>26</v>
      </c>
      <c r="I115" s="15">
        <f>IFERROR(_xlfn.XLOOKUP(A115,'Overall Trial 22-23R'!B:B,'Overall Trial 22-23R'!M:M),)</f>
        <v>0</v>
      </c>
    </row>
    <row r="116" spans="1:9" x14ac:dyDescent="0.25">
      <c r="A116" s="19" t="s">
        <v>91</v>
      </c>
      <c r="B116" s="20" t="s">
        <v>1</v>
      </c>
      <c r="C116" s="18">
        <f>ABS(VLOOKUP(A116,[24]TB070722!$H$9:$P$2104,9,0))</f>
        <v>1013559</v>
      </c>
      <c r="D116" s="18">
        <f t="shared" si="1"/>
        <v>1013559</v>
      </c>
      <c r="E116" s="19" t="s">
        <v>454</v>
      </c>
      <c r="F116" s="19" t="s">
        <v>519</v>
      </c>
      <c r="G116" s="21" t="s">
        <v>456</v>
      </c>
      <c r="H116" s="19">
        <f>_xlfn.XLOOKUP(F116,'[25]SCHEDULES OF IE'!$B$6:$B$136,'[25]SCHEDULES OF IE'!$G$6:$G$136)</f>
        <v>26</v>
      </c>
      <c r="I116" s="15">
        <f>IFERROR(_xlfn.XLOOKUP(A116,'Overall Trial 22-23R'!B:B,'Overall Trial 22-23R'!M:M),)</f>
        <v>0</v>
      </c>
    </row>
    <row r="117" spans="1:9" x14ac:dyDescent="0.25">
      <c r="A117" s="19" t="s">
        <v>92</v>
      </c>
      <c r="B117" s="20" t="s">
        <v>1</v>
      </c>
      <c r="C117" s="18">
        <f>ABS(VLOOKUP(A117,[24]TB070722!$H$9:$P$2104,9,0))</f>
        <v>333985</v>
      </c>
      <c r="D117" s="18">
        <f t="shared" si="1"/>
        <v>333985</v>
      </c>
      <c r="E117" s="19" t="s">
        <v>454</v>
      </c>
      <c r="F117" s="19" t="s">
        <v>522</v>
      </c>
      <c r="G117" s="21" t="s">
        <v>456</v>
      </c>
      <c r="H117" s="19">
        <f>_xlfn.XLOOKUP(F117,'[25]SCHEDULES OF IE'!$B$6:$B$136,'[25]SCHEDULES OF IE'!$G$6:$G$136)</f>
        <v>26</v>
      </c>
      <c r="I117" s="15">
        <f>IFERROR(_xlfn.XLOOKUP(A117,'Overall Trial 22-23R'!B:B,'Overall Trial 22-23R'!M:M),)</f>
        <v>0</v>
      </c>
    </row>
    <row r="118" spans="1:9" x14ac:dyDescent="0.25">
      <c r="A118" s="19" t="s">
        <v>93</v>
      </c>
      <c r="B118" s="20" t="s">
        <v>1</v>
      </c>
      <c r="C118" s="18">
        <f>ABS(VLOOKUP(A118,[24]TB070722!$H$9:$P$2104,9,0))</f>
        <v>173645</v>
      </c>
      <c r="D118" s="18">
        <f t="shared" si="1"/>
        <v>173645</v>
      </c>
      <c r="E118" s="19" t="s">
        <v>454</v>
      </c>
      <c r="F118" s="19" t="s">
        <v>523</v>
      </c>
      <c r="G118" s="21" t="s">
        <v>456</v>
      </c>
      <c r="H118" s="19">
        <f>_xlfn.XLOOKUP(F118,'[25]SCHEDULES OF IE'!$B$6:$B$136,'[25]SCHEDULES OF IE'!$G$6:$G$136)</f>
        <v>26</v>
      </c>
      <c r="I118" s="15">
        <f>IFERROR(_xlfn.XLOOKUP(A118,'Overall Trial 22-23R'!B:B,'Overall Trial 22-23R'!M:M),)</f>
        <v>0</v>
      </c>
    </row>
    <row r="119" spans="1:9" x14ac:dyDescent="0.25">
      <c r="A119" s="19" t="s">
        <v>94</v>
      </c>
      <c r="B119" s="20" t="s">
        <v>1</v>
      </c>
      <c r="C119" s="18">
        <f>ABS(VLOOKUP(A119,[24]TB070722!$H$9:$P$2104,9,0))</f>
        <v>108127</v>
      </c>
      <c r="D119" s="18">
        <f t="shared" si="1"/>
        <v>108127</v>
      </c>
      <c r="E119" s="19" t="s">
        <v>454</v>
      </c>
      <c r="F119" s="19" t="s">
        <v>501</v>
      </c>
      <c r="G119" s="21" t="s">
        <v>456</v>
      </c>
      <c r="H119" s="19">
        <f>_xlfn.XLOOKUP(F119,'[25]SCHEDULES OF IE'!$B$6:$B$136,'[25]SCHEDULES OF IE'!$G$6:$G$136)</f>
        <v>26</v>
      </c>
      <c r="I119" s="15">
        <f>IFERROR(_xlfn.XLOOKUP(A119,'Overall Trial 22-23R'!B:B,'Overall Trial 22-23R'!M:M),)</f>
        <v>0</v>
      </c>
    </row>
    <row r="120" spans="1:9" x14ac:dyDescent="0.25">
      <c r="A120" s="19" t="s">
        <v>95</v>
      </c>
      <c r="B120" s="20" t="s">
        <v>1</v>
      </c>
      <c r="C120" s="18">
        <f>ABS(VLOOKUP(A120,[24]TB070722!$H$9:$P$2104,9,0))</f>
        <v>0</v>
      </c>
      <c r="D120" s="18">
        <f t="shared" si="1"/>
        <v>0</v>
      </c>
      <c r="E120" s="19" t="s">
        <v>454</v>
      </c>
      <c r="F120" s="19" t="s">
        <v>501</v>
      </c>
      <c r="G120" s="21" t="s">
        <v>456</v>
      </c>
      <c r="H120" s="19">
        <f>_xlfn.XLOOKUP(F120,'[25]SCHEDULES OF IE'!$B$6:$B$136,'[25]SCHEDULES OF IE'!$G$6:$G$136)</f>
        <v>26</v>
      </c>
      <c r="I120" s="15">
        <f>IFERROR(_xlfn.XLOOKUP(A120,'Overall Trial 22-23R'!B:B,'Overall Trial 22-23R'!M:M),)</f>
        <v>0</v>
      </c>
    </row>
    <row r="121" spans="1:9" x14ac:dyDescent="0.25">
      <c r="A121" s="19" t="s">
        <v>96</v>
      </c>
      <c r="B121" s="20" t="s">
        <v>1</v>
      </c>
      <c r="C121" s="18">
        <f>ABS(VLOOKUP(A121,[24]TB070722!$H$9:$P$2104,9,0))</f>
        <v>4622</v>
      </c>
      <c r="D121" s="18">
        <f t="shared" si="1"/>
        <v>4622</v>
      </c>
      <c r="E121" s="19" t="s">
        <v>454</v>
      </c>
      <c r="F121" s="19" t="s">
        <v>501</v>
      </c>
      <c r="G121" s="21" t="s">
        <v>456</v>
      </c>
      <c r="H121" s="19">
        <f>_xlfn.XLOOKUP(F121,'[25]SCHEDULES OF IE'!$B$6:$B$136,'[25]SCHEDULES OF IE'!$G$6:$G$136)</f>
        <v>26</v>
      </c>
      <c r="I121" s="15">
        <f>IFERROR(_xlfn.XLOOKUP(A121,'Overall Trial 22-23R'!B:B,'Overall Trial 22-23R'!M:M),)</f>
        <v>0</v>
      </c>
    </row>
    <row r="122" spans="1:9" x14ac:dyDescent="0.25">
      <c r="A122" s="19" t="s">
        <v>97</v>
      </c>
      <c r="B122" s="20" t="s">
        <v>1</v>
      </c>
      <c r="C122" s="18">
        <f>ABS(VLOOKUP(A122,[24]TB070722!$H$9:$P$2104,9,0))</f>
        <v>3798</v>
      </c>
      <c r="D122" s="18">
        <f t="shared" si="1"/>
        <v>3798</v>
      </c>
      <c r="E122" s="19" t="s">
        <v>454</v>
      </c>
      <c r="F122" s="19" t="s">
        <v>501</v>
      </c>
      <c r="G122" s="21" t="s">
        <v>456</v>
      </c>
      <c r="H122" s="19">
        <f>_xlfn.XLOOKUP(F122,'[25]SCHEDULES OF IE'!$B$6:$B$136,'[25]SCHEDULES OF IE'!$G$6:$G$136)</f>
        <v>26</v>
      </c>
      <c r="I122" s="15">
        <f>IFERROR(_xlfn.XLOOKUP(A122,'Overall Trial 22-23R'!B:B,'Overall Trial 22-23R'!M:M),)</f>
        <v>0</v>
      </c>
    </row>
    <row r="123" spans="1:9" x14ac:dyDescent="0.25">
      <c r="A123" s="19" t="s">
        <v>98</v>
      </c>
      <c r="B123" s="20" t="s">
        <v>1</v>
      </c>
      <c r="C123" s="18">
        <f>ABS(VLOOKUP(A123,[24]TB070722!$H$9:$P$2104,9,0))</f>
        <v>1555</v>
      </c>
      <c r="D123" s="18">
        <f t="shared" si="1"/>
        <v>1555</v>
      </c>
      <c r="E123" s="19" t="s">
        <v>454</v>
      </c>
      <c r="F123" s="19" t="s">
        <v>501</v>
      </c>
      <c r="G123" s="21" t="s">
        <v>456</v>
      </c>
      <c r="H123" s="19">
        <f>_xlfn.XLOOKUP(F123,'[25]SCHEDULES OF IE'!$B$6:$B$136,'[25]SCHEDULES OF IE'!$G$6:$G$136)</f>
        <v>26</v>
      </c>
      <c r="I123" s="15">
        <f>IFERROR(_xlfn.XLOOKUP(A123,'Overall Trial 22-23R'!B:B,'Overall Trial 22-23R'!M:M),)</f>
        <v>0</v>
      </c>
    </row>
    <row r="124" spans="1:9" hidden="1" x14ac:dyDescent="0.25">
      <c r="A124" s="19" t="s">
        <v>99</v>
      </c>
      <c r="B124" s="20" t="s">
        <v>1</v>
      </c>
      <c r="C124" s="18">
        <f>ABS(VLOOKUP(A124,[24]TB070722!$H$9:$P$2104,9,0))</f>
        <v>2344779</v>
      </c>
      <c r="D124" s="18">
        <f t="shared" si="1"/>
        <v>2344779</v>
      </c>
      <c r="E124" s="19" t="s">
        <v>454</v>
      </c>
      <c r="F124" s="19" t="s">
        <v>501</v>
      </c>
      <c r="G124" s="21" t="s">
        <v>456</v>
      </c>
      <c r="H124" s="19">
        <f>_xlfn.XLOOKUP(F124,'[25]SCHEDULES OF IE'!$B$6:$B$136,'[25]SCHEDULES OF IE'!$G$6:$G$136)</f>
        <v>26</v>
      </c>
      <c r="I124" s="15" t="str">
        <f>IFERROR(_xlfn.XLOOKUP(A124,'Overall Trial 22-23R'!B:B,'Overall Trial 22-23R'!M:M),)</f>
        <v>Expenditure per employee</v>
      </c>
    </row>
    <row r="125" spans="1:9" x14ac:dyDescent="0.25">
      <c r="A125" s="19" t="s">
        <v>524</v>
      </c>
      <c r="B125" s="20" t="s">
        <v>1</v>
      </c>
      <c r="C125" s="18">
        <f>ABS(VLOOKUP(A125,[24]TB070722!$H$9:$P$2104,9,0))</f>
        <v>4400</v>
      </c>
      <c r="D125" s="18">
        <f t="shared" si="1"/>
        <v>4400</v>
      </c>
      <c r="E125" s="19" t="s">
        <v>454</v>
      </c>
      <c r="F125" s="19" t="s">
        <v>501</v>
      </c>
      <c r="G125" s="21" t="s">
        <v>456</v>
      </c>
      <c r="H125" s="19">
        <f>_xlfn.XLOOKUP(F125,'[25]SCHEDULES OF IE'!$B$6:$B$136,'[25]SCHEDULES OF IE'!$G$6:$G$136)</f>
        <v>26</v>
      </c>
      <c r="I125" s="15">
        <f>IFERROR(_xlfn.XLOOKUP(A125,'Overall Trial 22-23R'!B:B,'Overall Trial 22-23R'!M:M),)</f>
        <v>0</v>
      </c>
    </row>
    <row r="126" spans="1:9" x14ac:dyDescent="0.25">
      <c r="A126" s="19" t="s">
        <v>525</v>
      </c>
      <c r="B126" s="20" t="s">
        <v>1</v>
      </c>
      <c r="C126" s="18">
        <f>ABS(VLOOKUP(A126,[24]TB070722!$H$9:$P$2104,9,0))</f>
        <v>6000</v>
      </c>
      <c r="D126" s="18">
        <f t="shared" si="1"/>
        <v>6000</v>
      </c>
      <c r="E126" s="19" t="s">
        <v>454</v>
      </c>
      <c r="F126" s="19" t="s">
        <v>501</v>
      </c>
      <c r="G126" s="21" t="s">
        <v>456</v>
      </c>
      <c r="H126" s="19">
        <f>_xlfn.XLOOKUP(F126,'[25]SCHEDULES OF IE'!$B$6:$B$136,'[25]SCHEDULES OF IE'!$G$6:$G$136)</f>
        <v>26</v>
      </c>
      <c r="I126" s="15">
        <f>IFERROR(_xlfn.XLOOKUP(A126,'Overall Trial 22-23R'!B:B,'Overall Trial 22-23R'!M:M),)</f>
        <v>0</v>
      </c>
    </row>
    <row r="127" spans="1:9" x14ac:dyDescent="0.25">
      <c r="A127" s="19" t="s">
        <v>526</v>
      </c>
      <c r="B127" s="20" t="s">
        <v>1</v>
      </c>
      <c r="C127" s="18">
        <f>ABS(VLOOKUP(A127,[24]TB070722!$H$9:$P$2104,9,0))</f>
        <v>74259</v>
      </c>
      <c r="D127" s="18">
        <f t="shared" si="1"/>
        <v>74259</v>
      </c>
      <c r="E127" s="19" t="s">
        <v>454</v>
      </c>
      <c r="F127" s="19" t="s">
        <v>501</v>
      </c>
      <c r="G127" s="21" t="s">
        <v>456</v>
      </c>
      <c r="H127" s="19">
        <f>_xlfn.XLOOKUP(F127,'[25]SCHEDULES OF IE'!$B$6:$B$136,'[25]SCHEDULES OF IE'!$G$6:$G$136)</f>
        <v>26</v>
      </c>
      <c r="I127" s="15">
        <f>IFERROR(_xlfn.XLOOKUP(A127,'Overall Trial 22-23R'!B:B,'Overall Trial 22-23R'!M:M),)</f>
        <v>0</v>
      </c>
    </row>
    <row r="128" spans="1:9" x14ac:dyDescent="0.25">
      <c r="A128" s="19" t="s">
        <v>157</v>
      </c>
      <c r="B128" s="20" t="s">
        <v>1</v>
      </c>
      <c r="C128" s="18">
        <f>ABS(VLOOKUP(A128,[24]TB070722!$H$9:$P$2104,9,0))</f>
        <v>2900</v>
      </c>
      <c r="D128" s="18">
        <f t="shared" si="1"/>
        <v>2900</v>
      </c>
      <c r="E128" s="19" t="s">
        <v>454</v>
      </c>
      <c r="F128" s="19" t="s">
        <v>501</v>
      </c>
      <c r="G128" s="21" t="s">
        <v>456</v>
      </c>
      <c r="H128" s="19">
        <f>_xlfn.XLOOKUP(F128,'[25]SCHEDULES OF IE'!$B$6:$B$136,'[25]SCHEDULES OF IE'!$G$6:$G$136)</f>
        <v>26</v>
      </c>
      <c r="I128" s="15">
        <f>IFERROR(_xlfn.XLOOKUP(A128,'Overall Trial 22-23R'!B:B,'Overall Trial 22-23R'!M:M),)</f>
        <v>0</v>
      </c>
    </row>
    <row r="129" spans="1:9" x14ac:dyDescent="0.25">
      <c r="A129" s="19" t="s">
        <v>104</v>
      </c>
      <c r="B129" s="20" t="s">
        <v>1</v>
      </c>
      <c r="C129" s="18">
        <f>ABS(VLOOKUP(A129,[24]TB070722!$H$9:$P$2104,9,0))</f>
        <v>5200</v>
      </c>
      <c r="D129" s="18">
        <f t="shared" si="1"/>
        <v>5200</v>
      </c>
      <c r="E129" s="19" t="s">
        <v>454</v>
      </c>
      <c r="F129" s="19" t="s">
        <v>501</v>
      </c>
      <c r="G129" s="21" t="s">
        <v>456</v>
      </c>
      <c r="H129" s="19">
        <f>_xlfn.XLOOKUP(F129,'[25]SCHEDULES OF IE'!$B$6:$B$136,'[25]SCHEDULES OF IE'!$G$6:$G$136)</f>
        <v>26</v>
      </c>
      <c r="I129" s="15">
        <f>IFERROR(_xlfn.XLOOKUP(A129,'Overall Trial 22-23R'!B:B,'Overall Trial 22-23R'!M:M),)</f>
        <v>0</v>
      </c>
    </row>
    <row r="130" spans="1:9" x14ac:dyDescent="0.25">
      <c r="A130" s="19" t="s">
        <v>105</v>
      </c>
      <c r="B130" s="20" t="s">
        <v>1</v>
      </c>
      <c r="C130" s="18">
        <f>ABS(VLOOKUP(A130,[24]TB070722!$H$9:$P$2104,9,0))</f>
        <v>11600</v>
      </c>
      <c r="D130" s="18">
        <f t="shared" si="1"/>
        <v>11600</v>
      </c>
      <c r="E130" s="19" t="s">
        <v>454</v>
      </c>
      <c r="F130" s="19" t="s">
        <v>501</v>
      </c>
      <c r="G130" s="21" t="s">
        <v>456</v>
      </c>
      <c r="H130" s="19">
        <f>_xlfn.XLOOKUP(F130,'[25]SCHEDULES OF IE'!$B$6:$B$136,'[25]SCHEDULES OF IE'!$G$6:$G$136)</f>
        <v>26</v>
      </c>
      <c r="I130" s="15">
        <f>IFERROR(_xlfn.XLOOKUP(A130,'Overall Trial 22-23R'!B:B,'Overall Trial 22-23R'!M:M),)</f>
        <v>0</v>
      </c>
    </row>
    <row r="131" spans="1:9" x14ac:dyDescent="0.25">
      <c r="A131" s="19" t="s">
        <v>527</v>
      </c>
      <c r="B131" s="20" t="s">
        <v>1</v>
      </c>
      <c r="C131" s="18">
        <f>ABS(VLOOKUP(A131,[24]TB070722!$H$9:$P$2104,9,0))</f>
        <v>25678</v>
      </c>
      <c r="D131" s="18">
        <f t="shared" ref="D131:D194" si="2">IF(B131="Dr",C131,-C131)</f>
        <v>25678</v>
      </c>
      <c r="E131" s="19" t="s">
        <v>454</v>
      </c>
      <c r="F131" s="19" t="s">
        <v>501</v>
      </c>
      <c r="G131" s="21" t="s">
        <v>456</v>
      </c>
      <c r="H131" s="19">
        <f>_xlfn.XLOOKUP(F131,'[25]SCHEDULES OF IE'!$B$6:$B$136,'[25]SCHEDULES OF IE'!$G$6:$G$136)</f>
        <v>26</v>
      </c>
      <c r="I131" s="15">
        <f>IFERROR(_xlfn.XLOOKUP(A131,'Overall Trial 22-23R'!B:B,'Overall Trial 22-23R'!M:M),)</f>
        <v>0</v>
      </c>
    </row>
    <row r="132" spans="1:9" x14ac:dyDescent="0.25">
      <c r="A132" s="19" t="s">
        <v>528</v>
      </c>
      <c r="B132" s="20" t="s">
        <v>1</v>
      </c>
      <c r="C132" s="18">
        <f>ABS(VLOOKUP(A132,[24]TB070722!$H$9:$P$2104,9,0))</f>
        <v>7460</v>
      </c>
      <c r="D132" s="18">
        <f t="shared" si="2"/>
        <v>7460</v>
      </c>
      <c r="E132" s="19" t="s">
        <v>454</v>
      </c>
      <c r="F132" s="19" t="s">
        <v>501</v>
      </c>
      <c r="G132" s="21" t="s">
        <v>456</v>
      </c>
      <c r="H132" s="19">
        <f>_xlfn.XLOOKUP(F132,'[25]SCHEDULES OF IE'!$B$6:$B$136,'[25]SCHEDULES OF IE'!$G$6:$G$136)</f>
        <v>26</v>
      </c>
      <c r="I132" s="15">
        <f>IFERROR(_xlfn.XLOOKUP(A132,'Overall Trial 22-23R'!B:B,'Overall Trial 22-23R'!M:M),)</f>
        <v>0</v>
      </c>
    </row>
    <row r="133" spans="1:9" x14ac:dyDescent="0.25">
      <c r="A133" s="19" t="s">
        <v>106</v>
      </c>
      <c r="B133" s="20" t="s">
        <v>1</v>
      </c>
      <c r="C133" s="18">
        <f>ABS(VLOOKUP(A133,[24]TB070722!$H$9:$P$2104,9,0))</f>
        <v>38956</v>
      </c>
      <c r="D133" s="18">
        <f t="shared" si="2"/>
        <v>38956</v>
      </c>
      <c r="E133" s="19" t="s">
        <v>454</v>
      </c>
      <c r="F133" s="19" t="s">
        <v>501</v>
      </c>
      <c r="G133" s="21" t="s">
        <v>456</v>
      </c>
      <c r="H133" s="19">
        <f>_xlfn.XLOOKUP(F133,'[25]SCHEDULES OF IE'!$B$6:$B$136,'[25]SCHEDULES OF IE'!$G$6:$G$136)</f>
        <v>26</v>
      </c>
      <c r="I133" s="15">
        <f>IFERROR(_xlfn.XLOOKUP(A133,'Overall Trial 22-23R'!B:B,'Overall Trial 22-23R'!M:M),)</f>
        <v>0</v>
      </c>
    </row>
    <row r="134" spans="1:9" x14ac:dyDescent="0.25">
      <c r="A134" s="19" t="s">
        <v>529</v>
      </c>
      <c r="B134" s="20" t="s">
        <v>1</v>
      </c>
      <c r="C134" s="18">
        <f>ABS(VLOOKUP(A134,[24]TB070722!$H$9:$P$2104,9,0))</f>
        <v>3300</v>
      </c>
      <c r="D134" s="18">
        <f t="shared" si="2"/>
        <v>3300</v>
      </c>
      <c r="E134" s="19" t="s">
        <v>454</v>
      </c>
      <c r="F134" s="19" t="s">
        <v>501</v>
      </c>
      <c r="G134" s="21" t="s">
        <v>456</v>
      </c>
      <c r="H134" s="19">
        <f>_xlfn.XLOOKUP(F134,'[25]SCHEDULES OF IE'!$B$6:$B$136,'[25]SCHEDULES OF IE'!$G$6:$G$136)</f>
        <v>26</v>
      </c>
      <c r="I134" s="15">
        <f>IFERROR(_xlfn.XLOOKUP(A134,'Overall Trial 22-23R'!B:B,'Overall Trial 22-23R'!M:M),)</f>
        <v>0</v>
      </c>
    </row>
    <row r="135" spans="1:9" x14ac:dyDescent="0.25">
      <c r="A135" s="19" t="s">
        <v>107</v>
      </c>
      <c r="B135" s="20" t="s">
        <v>25</v>
      </c>
      <c r="C135" s="18">
        <f>ABS(VLOOKUP(A135,[24]TB070722!$H$9:$P$2104,9,0))</f>
        <v>7966</v>
      </c>
      <c r="D135" s="18">
        <f t="shared" si="2"/>
        <v>-7966</v>
      </c>
      <c r="E135" s="19" t="s">
        <v>454</v>
      </c>
      <c r="F135" s="19" t="s">
        <v>501</v>
      </c>
      <c r="G135" s="21" t="s">
        <v>456</v>
      </c>
      <c r="H135" s="19">
        <f>_xlfn.XLOOKUP(F135,'[25]SCHEDULES OF IE'!$B$6:$B$136,'[25]SCHEDULES OF IE'!$G$6:$G$136)</f>
        <v>26</v>
      </c>
      <c r="I135" s="15">
        <f>IFERROR(_xlfn.XLOOKUP(A135,'Overall Trial 22-23R'!B:B,'Overall Trial 22-23R'!M:M),)</f>
        <v>0</v>
      </c>
    </row>
    <row r="136" spans="1:9" x14ac:dyDescent="0.25">
      <c r="A136" s="19" t="s">
        <v>108</v>
      </c>
      <c r="B136" s="20" t="s">
        <v>1</v>
      </c>
      <c r="C136" s="18">
        <f>ABS(VLOOKUP(A136,[24]TB070722!$H$9:$P$2104,9,0))</f>
        <v>6000</v>
      </c>
      <c r="D136" s="18">
        <f t="shared" si="2"/>
        <v>6000</v>
      </c>
      <c r="E136" s="19" t="s">
        <v>454</v>
      </c>
      <c r="F136" s="19" t="s">
        <v>501</v>
      </c>
      <c r="G136" s="21" t="s">
        <v>456</v>
      </c>
      <c r="H136" s="19">
        <f>_xlfn.XLOOKUP(F136,'[25]SCHEDULES OF IE'!$B$6:$B$136,'[25]SCHEDULES OF IE'!$G$6:$G$136)</f>
        <v>26</v>
      </c>
      <c r="I136" s="15">
        <f>IFERROR(_xlfn.XLOOKUP(A136,'Overall Trial 22-23R'!B:B,'Overall Trial 22-23R'!M:M),)</f>
        <v>0</v>
      </c>
    </row>
    <row r="137" spans="1:9" x14ac:dyDescent="0.25">
      <c r="A137" s="19" t="s">
        <v>109</v>
      </c>
      <c r="B137" s="20" t="s">
        <v>1</v>
      </c>
      <c r="C137" s="18">
        <f>ABS(VLOOKUP(A137,[24]TB070722!$H$9:$P$2104,9,0))</f>
        <v>60500</v>
      </c>
      <c r="D137" s="18">
        <f t="shared" si="2"/>
        <v>60500</v>
      </c>
      <c r="E137" s="19" t="s">
        <v>454</v>
      </c>
      <c r="F137" s="19" t="s">
        <v>501</v>
      </c>
      <c r="G137" s="21" t="s">
        <v>456</v>
      </c>
      <c r="H137" s="19">
        <f>_xlfn.XLOOKUP(F137,'[25]SCHEDULES OF IE'!$B$6:$B$136,'[25]SCHEDULES OF IE'!$G$6:$G$136)</f>
        <v>26</v>
      </c>
      <c r="I137" s="15">
        <f>IFERROR(_xlfn.XLOOKUP(A137,'Overall Trial 22-23R'!B:B,'Overall Trial 22-23R'!M:M),)</f>
        <v>0</v>
      </c>
    </row>
    <row r="138" spans="1:9" x14ac:dyDescent="0.25">
      <c r="A138" s="19" t="s">
        <v>110</v>
      </c>
      <c r="B138" s="20" t="s">
        <v>1</v>
      </c>
      <c r="C138" s="18">
        <f>ABS(VLOOKUP(A138,[24]TB070722!$H$9:$P$2104,9,0))</f>
        <v>12275</v>
      </c>
      <c r="D138" s="18">
        <f t="shared" si="2"/>
        <v>12275</v>
      </c>
      <c r="E138" s="19" t="s">
        <v>454</v>
      </c>
      <c r="F138" s="19" t="s">
        <v>501</v>
      </c>
      <c r="G138" s="21" t="s">
        <v>456</v>
      </c>
      <c r="H138" s="19">
        <f>_xlfn.XLOOKUP(F138,'[25]SCHEDULES OF IE'!$B$6:$B$136,'[25]SCHEDULES OF IE'!$G$6:$G$136)</f>
        <v>26</v>
      </c>
      <c r="I138" s="15">
        <f>IFERROR(_xlfn.XLOOKUP(A138,'Overall Trial 22-23R'!B:B,'Overall Trial 22-23R'!M:M),)</f>
        <v>0</v>
      </c>
    </row>
    <row r="139" spans="1:9" x14ac:dyDescent="0.25">
      <c r="A139" s="19" t="s">
        <v>530</v>
      </c>
      <c r="B139" s="20" t="s">
        <v>1</v>
      </c>
      <c r="C139" s="18">
        <f>ABS(VLOOKUP(A139,[24]TB070722!$H$9:$P$2104,9,0))</f>
        <v>1580</v>
      </c>
      <c r="D139" s="18">
        <f t="shared" si="2"/>
        <v>1580</v>
      </c>
      <c r="E139" s="19" t="s">
        <v>454</v>
      </c>
      <c r="F139" s="19" t="s">
        <v>501</v>
      </c>
      <c r="G139" s="21" t="s">
        <v>456</v>
      </c>
      <c r="H139" s="19">
        <f>_xlfn.XLOOKUP(F139,'[25]SCHEDULES OF IE'!$B$6:$B$136,'[25]SCHEDULES OF IE'!$G$6:$G$136)</f>
        <v>26</v>
      </c>
      <c r="I139" s="15">
        <f>IFERROR(_xlfn.XLOOKUP(A139,'Overall Trial 22-23R'!B:B,'Overall Trial 22-23R'!M:M),)</f>
        <v>0</v>
      </c>
    </row>
    <row r="140" spans="1:9" x14ac:dyDescent="0.25">
      <c r="A140" s="19" t="s">
        <v>111</v>
      </c>
      <c r="B140" s="20" t="s">
        <v>1</v>
      </c>
      <c r="C140" s="18">
        <f>ABS(VLOOKUP(A140,[24]TB070722!$H$9:$P$2104,9,0))</f>
        <v>273</v>
      </c>
      <c r="D140" s="18">
        <f t="shared" si="2"/>
        <v>273</v>
      </c>
      <c r="E140" s="19" t="s">
        <v>454</v>
      </c>
      <c r="F140" s="19" t="s">
        <v>501</v>
      </c>
      <c r="G140" s="21" t="s">
        <v>456</v>
      </c>
      <c r="H140" s="19">
        <f>_xlfn.XLOOKUP(F140,'[25]SCHEDULES OF IE'!$B$6:$B$136,'[25]SCHEDULES OF IE'!$G$6:$G$136)</f>
        <v>26</v>
      </c>
      <c r="I140" s="15">
        <f>IFERROR(_xlfn.XLOOKUP(A140,'Overall Trial 22-23R'!B:B,'Overall Trial 22-23R'!M:M),)</f>
        <v>0</v>
      </c>
    </row>
    <row r="141" spans="1:9" x14ac:dyDescent="0.25">
      <c r="A141" s="19" t="s">
        <v>112</v>
      </c>
      <c r="B141" s="20" t="s">
        <v>1</v>
      </c>
      <c r="C141" s="18">
        <f>ABS(VLOOKUP(A141,[24]TB070722!$H$9:$P$2104,9,0))</f>
        <v>8600</v>
      </c>
      <c r="D141" s="18">
        <f t="shared" si="2"/>
        <v>8600</v>
      </c>
      <c r="E141" s="19" t="s">
        <v>454</v>
      </c>
      <c r="F141" s="19" t="s">
        <v>501</v>
      </c>
      <c r="G141" s="21" t="s">
        <v>456</v>
      </c>
      <c r="H141" s="19">
        <f>_xlfn.XLOOKUP(F141,'[25]SCHEDULES OF IE'!$B$6:$B$136,'[25]SCHEDULES OF IE'!$G$6:$G$136)</f>
        <v>26</v>
      </c>
      <c r="I141" s="15">
        <f>IFERROR(_xlfn.XLOOKUP(A141,'Overall Trial 22-23R'!B:B,'Overall Trial 22-23R'!M:M),)</f>
        <v>0</v>
      </c>
    </row>
    <row r="142" spans="1:9" x14ac:dyDescent="0.25">
      <c r="A142" s="19" t="s">
        <v>182</v>
      </c>
      <c r="B142" s="20" t="s">
        <v>1</v>
      </c>
      <c r="C142" s="18">
        <f>ABS(VLOOKUP(A142,[24]TB070722!$H$9:$P$2104,9,0))</f>
        <v>3119290.41</v>
      </c>
      <c r="D142" s="18">
        <f t="shared" si="2"/>
        <v>3119290.41</v>
      </c>
      <c r="E142" s="19" t="s">
        <v>454</v>
      </c>
      <c r="F142" s="19" t="s">
        <v>515</v>
      </c>
      <c r="G142" s="21" t="s">
        <v>456</v>
      </c>
      <c r="H142" s="19">
        <f>_xlfn.XLOOKUP(F142,'[25]SCHEDULES OF IE'!$B$6:$B$136,'[25]SCHEDULES OF IE'!$G$6:$G$136)</f>
        <v>26</v>
      </c>
      <c r="I142" s="15">
        <f>IFERROR(_xlfn.XLOOKUP(A142,'Overall Trial 22-23R'!B:B,'Overall Trial 22-23R'!M:M),)</f>
        <v>0</v>
      </c>
    </row>
    <row r="143" spans="1:9" x14ac:dyDescent="0.25">
      <c r="A143" s="19" t="s">
        <v>113</v>
      </c>
      <c r="B143" s="20" t="s">
        <v>1</v>
      </c>
      <c r="C143" s="18">
        <f>ABS(VLOOKUP(A143,[24]TB070722!$H$9:$P$2104,9,0))</f>
        <v>340452</v>
      </c>
      <c r="D143" s="18">
        <f t="shared" si="2"/>
        <v>340452</v>
      </c>
      <c r="E143" s="19" t="s">
        <v>454</v>
      </c>
      <c r="F143" s="19" t="s">
        <v>515</v>
      </c>
      <c r="G143" s="21" t="s">
        <v>456</v>
      </c>
      <c r="H143" s="19">
        <f>_xlfn.XLOOKUP(F143,'[25]SCHEDULES OF IE'!$B$6:$B$136,'[25]SCHEDULES OF IE'!$G$6:$G$136)</f>
        <v>26</v>
      </c>
      <c r="I143" s="15">
        <f>IFERROR(_xlfn.XLOOKUP(A143,'Overall Trial 22-23R'!B:B,'Overall Trial 22-23R'!M:M),)</f>
        <v>0</v>
      </c>
    </row>
    <row r="144" spans="1:9" x14ac:dyDescent="0.25">
      <c r="A144" s="19" t="s">
        <v>114</v>
      </c>
      <c r="B144" s="20" t="s">
        <v>1</v>
      </c>
      <c r="C144" s="18">
        <f>ABS(VLOOKUP(A144,[24]TB070722!$H$9:$P$2104,9,0))</f>
        <v>3971517.3200000003</v>
      </c>
      <c r="D144" s="18">
        <f t="shared" si="2"/>
        <v>3971517.3200000003</v>
      </c>
      <c r="E144" s="19" t="s">
        <v>454</v>
      </c>
      <c r="F144" s="19" t="s">
        <v>515</v>
      </c>
      <c r="G144" s="21" t="s">
        <v>456</v>
      </c>
      <c r="H144" s="19">
        <f>_xlfn.XLOOKUP(F144,'[25]SCHEDULES OF IE'!$B$6:$B$136,'[25]SCHEDULES OF IE'!$G$6:$G$136)</f>
        <v>26</v>
      </c>
      <c r="I144" s="15">
        <f>IFERROR(_xlfn.XLOOKUP(A144,'Overall Trial 22-23R'!B:B,'Overall Trial 22-23R'!M:M),)</f>
        <v>0</v>
      </c>
    </row>
    <row r="145" spans="1:9" x14ac:dyDescent="0.25">
      <c r="A145" s="19" t="s">
        <v>115</v>
      </c>
      <c r="B145" s="20" t="s">
        <v>1</v>
      </c>
      <c r="C145" s="18">
        <f>ABS(VLOOKUP(A145,[24]TB070722!$H$9:$P$2104,9,0))</f>
        <v>300634</v>
      </c>
      <c r="D145" s="18">
        <f t="shared" si="2"/>
        <v>300634</v>
      </c>
      <c r="E145" s="19" t="s">
        <v>454</v>
      </c>
      <c r="F145" s="19" t="s">
        <v>531</v>
      </c>
      <c r="G145" s="21" t="s">
        <v>456</v>
      </c>
      <c r="H145" s="19">
        <f>_xlfn.XLOOKUP(F145,'[25]SCHEDULES OF IE'!$B$6:$B$136,'[25]SCHEDULES OF IE'!$G$6:$G$136)</f>
        <v>26</v>
      </c>
      <c r="I145" s="15">
        <f>IFERROR(_xlfn.XLOOKUP(A145,'Overall Trial 22-23R'!B:B,'Overall Trial 22-23R'!M:M),)</f>
        <v>0</v>
      </c>
    </row>
    <row r="146" spans="1:9" x14ac:dyDescent="0.25">
      <c r="A146" s="19" t="s">
        <v>116</v>
      </c>
      <c r="B146" s="20" t="s">
        <v>1</v>
      </c>
      <c r="C146" s="18">
        <f>ABS(VLOOKUP(A146,[24]TB070722!$H$9:$P$2104,9,0))</f>
        <v>653057</v>
      </c>
      <c r="D146" s="18">
        <f t="shared" si="2"/>
        <v>653057</v>
      </c>
      <c r="E146" s="19" t="s">
        <v>454</v>
      </c>
      <c r="F146" s="19" t="s">
        <v>532</v>
      </c>
      <c r="G146" s="21" t="s">
        <v>456</v>
      </c>
      <c r="H146" s="19">
        <f>_xlfn.XLOOKUP(F146,'[25]SCHEDULES OF IE'!$B$6:$B$136,'[25]SCHEDULES OF IE'!$G$6:$G$136)</f>
        <v>26</v>
      </c>
      <c r="I146" s="15">
        <f>IFERROR(_xlfn.XLOOKUP(A146,'Overall Trial 22-23R'!B:B,'Overall Trial 22-23R'!M:M),)</f>
        <v>0</v>
      </c>
    </row>
    <row r="147" spans="1:9" x14ac:dyDescent="0.25">
      <c r="A147" s="19" t="s">
        <v>117</v>
      </c>
      <c r="B147" s="20" t="s">
        <v>1</v>
      </c>
      <c r="C147" s="18">
        <f>ABS(VLOOKUP(A147,[24]TB070722!$H$9:$P$2104,9,0))</f>
        <v>26446</v>
      </c>
      <c r="D147" s="18">
        <f t="shared" si="2"/>
        <v>26446</v>
      </c>
      <c r="E147" s="19" t="s">
        <v>454</v>
      </c>
      <c r="F147" s="19" t="s">
        <v>532</v>
      </c>
      <c r="G147" s="21" t="s">
        <v>456</v>
      </c>
      <c r="H147" s="19">
        <f>_xlfn.XLOOKUP(F147,'[25]SCHEDULES OF IE'!$B$6:$B$136,'[25]SCHEDULES OF IE'!$G$6:$G$136)</f>
        <v>26</v>
      </c>
      <c r="I147" s="15">
        <f>IFERROR(_xlfn.XLOOKUP(A147,'Overall Trial 22-23R'!B:B,'Overall Trial 22-23R'!M:M),)</f>
        <v>0</v>
      </c>
    </row>
    <row r="148" spans="1:9" x14ac:dyDescent="0.25">
      <c r="A148" s="19" t="s">
        <v>118</v>
      </c>
      <c r="B148" s="20" t="s">
        <v>1</v>
      </c>
      <c r="C148" s="18">
        <f>ABS(VLOOKUP(A148,[24]TB070722!$H$9:$P$2104,9,0))</f>
        <v>446667</v>
      </c>
      <c r="D148" s="18">
        <f t="shared" si="2"/>
        <v>446667</v>
      </c>
      <c r="E148" s="19" t="s">
        <v>454</v>
      </c>
      <c r="F148" s="19" t="s">
        <v>532</v>
      </c>
      <c r="G148" s="21" t="s">
        <v>456</v>
      </c>
      <c r="H148" s="19">
        <f>_xlfn.XLOOKUP(F148,'[25]SCHEDULES OF IE'!$B$6:$B$136,'[25]SCHEDULES OF IE'!$G$6:$G$136)</f>
        <v>26</v>
      </c>
      <c r="I148" s="15">
        <f>IFERROR(_xlfn.XLOOKUP(A148,'Overall Trial 22-23R'!B:B,'Overall Trial 22-23R'!M:M),)</f>
        <v>0</v>
      </c>
    </row>
    <row r="149" spans="1:9" x14ac:dyDescent="0.25">
      <c r="A149" s="19" t="s">
        <v>119</v>
      </c>
      <c r="B149" s="20" t="s">
        <v>1</v>
      </c>
      <c r="C149" s="18">
        <f>ABS(VLOOKUP(A149,[24]TB070722!$H$9:$P$2104,9,0))</f>
        <v>33834</v>
      </c>
      <c r="D149" s="18">
        <f t="shared" si="2"/>
        <v>33834</v>
      </c>
      <c r="E149" s="19" t="s">
        <v>454</v>
      </c>
      <c r="F149" s="19" t="s">
        <v>533</v>
      </c>
      <c r="G149" s="21" t="s">
        <v>456</v>
      </c>
      <c r="H149" s="19">
        <f>_xlfn.XLOOKUP(F149,'[25]SCHEDULES OF IE'!$B$6:$B$136,'[25]SCHEDULES OF IE'!$G$6:$G$136)</f>
        <v>26</v>
      </c>
      <c r="I149" s="15">
        <f>IFERROR(_xlfn.XLOOKUP(A149,'Overall Trial 22-23R'!B:B,'Overall Trial 22-23R'!M:M),)</f>
        <v>0</v>
      </c>
    </row>
    <row r="150" spans="1:9" x14ac:dyDescent="0.25">
      <c r="A150" s="19" t="s">
        <v>120</v>
      </c>
      <c r="B150" s="20" t="s">
        <v>1</v>
      </c>
      <c r="C150" s="18">
        <f>ABS(VLOOKUP(A150,[24]TB070722!$H$9:$P$2104,9,0))</f>
        <v>694240</v>
      </c>
      <c r="D150" s="18">
        <f t="shared" si="2"/>
        <v>694240</v>
      </c>
      <c r="E150" s="19" t="s">
        <v>454</v>
      </c>
      <c r="F150" s="19" t="s">
        <v>532</v>
      </c>
      <c r="G150" s="21" t="s">
        <v>456</v>
      </c>
      <c r="H150" s="19">
        <f>_xlfn.XLOOKUP(F150,'[25]SCHEDULES OF IE'!$B$6:$B$136,'[25]SCHEDULES OF IE'!$G$6:$G$136)</f>
        <v>26</v>
      </c>
      <c r="I150" s="15">
        <f>IFERROR(_xlfn.XLOOKUP(A150,'Overall Trial 22-23R'!B:B,'Overall Trial 22-23R'!M:M),)</f>
        <v>0</v>
      </c>
    </row>
    <row r="151" spans="1:9" x14ac:dyDescent="0.25">
      <c r="A151" s="19" t="s">
        <v>121</v>
      </c>
      <c r="B151" s="20" t="s">
        <v>1</v>
      </c>
      <c r="C151" s="18">
        <f>ABS(VLOOKUP(A151,[24]TB070722!$H$9:$P$2104,9,0))</f>
        <v>323561</v>
      </c>
      <c r="D151" s="18">
        <f t="shared" si="2"/>
        <v>323561</v>
      </c>
      <c r="E151" s="19" t="s">
        <v>454</v>
      </c>
      <c r="F151" s="19" t="s">
        <v>534</v>
      </c>
      <c r="G151" s="21" t="s">
        <v>456</v>
      </c>
      <c r="H151" s="19">
        <f>_xlfn.XLOOKUP(F151,'[25]SCHEDULES OF IE'!$B$6:$B$136,'[25]SCHEDULES OF IE'!$G$6:$G$136)</f>
        <v>26</v>
      </c>
      <c r="I151" s="15">
        <f>IFERROR(_xlfn.XLOOKUP(A151,'Overall Trial 22-23R'!B:B,'Overall Trial 22-23R'!M:M),)</f>
        <v>0</v>
      </c>
    </row>
    <row r="152" spans="1:9" x14ac:dyDescent="0.25">
      <c r="A152" s="19" t="s">
        <v>184</v>
      </c>
      <c r="B152" s="20" t="s">
        <v>1</v>
      </c>
      <c r="C152" s="18">
        <f>ABS(VLOOKUP(A152,[24]TB070722!$H$9:$P$2104,9,0))</f>
        <v>210775</v>
      </c>
      <c r="D152" s="18">
        <f t="shared" si="2"/>
        <v>210775</v>
      </c>
      <c r="E152" s="19" t="s">
        <v>454</v>
      </c>
      <c r="F152" s="19" t="s">
        <v>535</v>
      </c>
      <c r="G152" s="21" t="s">
        <v>456</v>
      </c>
      <c r="H152" s="19">
        <f>_xlfn.XLOOKUP(F152,'[25]SCHEDULES OF IE'!$B$6:$B$136,'[25]SCHEDULES OF IE'!$G$6:$G$136)</f>
        <v>25</v>
      </c>
      <c r="I152" s="15">
        <f>IFERROR(_xlfn.XLOOKUP(A152,'Overall Trial 22-23R'!B:B,'Overall Trial 22-23R'!M:M),)</f>
        <v>0</v>
      </c>
    </row>
    <row r="153" spans="1:9" x14ac:dyDescent="0.25">
      <c r="A153" s="19" t="s">
        <v>167</v>
      </c>
      <c r="B153" s="20" t="s">
        <v>1</v>
      </c>
      <c r="C153" s="18">
        <f>ABS(VLOOKUP(A153,[24]TB070722!$H$9:$P$2104,9,0))</f>
        <v>63503</v>
      </c>
      <c r="D153" s="18">
        <f t="shared" si="2"/>
        <v>63503</v>
      </c>
      <c r="E153" s="19" t="s">
        <v>454</v>
      </c>
      <c r="F153" s="19" t="s">
        <v>536</v>
      </c>
      <c r="G153" s="21" t="s">
        <v>456</v>
      </c>
      <c r="H153" s="19">
        <f>_xlfn.XLOOKUP(F153,'[25]SCHEDULES OF IE'!$B$6:$B$136,'[25]SCHEDULES OF IE'!$G$6:$G$136)</f>
        <v>25</v>
      </c>
      <c r="I153" s="15">
        <f>IFERROR(_xlfn.XLOOKUP(A153,'Overall Trial 22-23R'!B:B,'Overall Trial 22-23R'!M:M),)</f>
        <v>0</v>
      </c>
    </row>
    <row r="154" spans="1:9" x14ac:dyDescent="0.25">
      <c r="A154" s="19" t="s">
        <v>122</v>
      </c>
      <c r="B154" s="20" t="s">
        <v>1</v>
      </c>
      <c r="C154" s="18">
        <f>ABS(VLOOKUP(A154,[24]TB070722!$H$9:$P$2104,9,0))</f>
        <v>205265</v>
      </c>
      <c r="D154" s="18">
        <f t="shared" si="2"/>
        <v>205265</v>
      </c>
      <c r="E154" s="19" t="s">
        <v>454</v>
      </c>
      <c r="F154" s="19" t="s">
        <v>535</v>
      </c>
      <c r="G154" s="21" t="s">
        <v>456</v>
      </c>
      <c r="H154" s="19">
        <f>_xlfn.XLOOKUP(F154,'[25]SCHEDULES OF IE'!$B$6:$B$136,'[25]SCHEDULES OF IE'!$G$6:$G$136)</f>
        <v>25</v>
      </c>
      <c r="I154" s="15">
        <f>IFERROR(_xlfn.XLOOKUP(A154,'Overall Trial 22-23R'!B:B,'Overall Trial 22-23R'!M:M),)</f>
        <v>0</v>
      </c>
    </row>
    <row r="155" spans="1:9" x14ac:dyDescent="0.25">
      <c r="A155" s="19" t="s">
        <v>123</v>
      </c>
      <c r="B155" s="20" t="s">
        <v>1</v>
      </c>
      <c r="C155" s="18">
        <f>ABS(VLOOKUP(A155,[24]TB070722!$H$9:$P$2104,9,0))</f>
        <v>142492</v>
      </c>
      <c r="D155" s="18">
        <f t="shared" si="2"/>
        <v>142492</v>
      </c>
      <c r="E155" s="19" t="s">
        <v>454</v>
      </c>
      <c r="F155" s="19" t="s">
        <v>535</v>
      </c>
      <c r="G155" s="21" t="s">
        <v>456</v>
      </c>
      <c r="H155" s="19">
        <f>_xlfn.XLOOKUP(F155,'[25]SCHEDULES OF IE'!$B$6:$B$136,'[25]SCHEDULES OF IE'!$G$6:$G$136)</f>
        <v>25</v>
      </c>
      <c r="I155" s="15">
        <f>IFERROR(_xlfn.XLOOKUP(A155,'Overall Trial 22-23R'!B:B,'Overall Trial 22-23R'!M:M),)</f>
        <v>0</v>
      </c>
    </row>
    <row r="156" spans="1:9" x14ac:dyDescent="0.25">
      <c r="A156" s="19" t="s">
        <v>124</v>
      </c>
      <c r="B156" s="20" t="s">
        <v>1</v>
      </c>
      <c r="C156" s="18">
        <f>ABS(VLOOKUP(A156,[24]TB070722!$H$9:$P$2104,9,0))</f>
        <v>83517</v>
      </c>
      <c r="D156" s="18">
        <f t="shared" si="2"/>
        <v>83517</v>
      </c>
      <c r="E156" s="19" t="s">
        <v>454</v>
      </c>
      <c r="F156" s="19" t="s">
        <v>537</v>
      </c>
      <c r="G156" s="21" t="s">
        <v>456</v>
      </c>
      <c r="H156" s="19">
        <f>_xlfn.XLOOKUP(F156,'[25]SCHEDULES OF IE'!$B$6:$B$136,'[25]SCHEDULES OF IE'!$G$6:$G$136)</f>
        <v>25</v>
      </c>
      <c r="I156" s="15">
        <f>IFERROR(_xlfn.XLOOKUP(A156,'Overall Trial 22-23R'!B:B,'Overall Trial 22-23R'!M:M),)</f>
        <v>0</v>
      </c>
    </row>
    <row r="157" spans="1:9" x14ac:dyDescent="0.25">
      <c r="A157" s="19" t="s">
        <v>125</v>
      </c>
      <c r="B157" s="20" t="s">
        <v>1</v>
      </c>
      <c r="C157" s="18">
        <f>ABS(VLOOKUP(A157,[24]TB070722!$H$9:$P$2104,9,0))</f>
        <v>302521</v>
      </c>
      <c r="D157" s="18">
        <f t="shared" si="2"/>
        <v>302521</v>
      </c>
      <c r="E157" s="19" t="s">
        <v>454</v>
      </c>
      <c r="F157" s="19" t="s">
        <v>532</v>
      </c>
      <c r="G157" s="21" t="s">
        <v>456</v>
      </c>
      <c r="H157" s="19">
        <f>_xlfn.XLOOKUP(F157,'[25]SCHEDULES OF IE'!$B$6:$B$136,'[25]SCHEDULES OF IE'!$G$6:$G$136)</f>
        <v>26</v>
      </c>
      <c r="I157" s="15">
        <f>IFERROR(_xlfn.XLOOKUP(A157,'Overall Trial 22-23R'!B:B,'Overall Trial 22-23R'!M:M),)</f>
        <v>0</v>
      </c>
    </row>
    <row r="158" spans="1:9" x14ac:dyDescent="0.25">
      <c r="A158" s="19" t="s">
        <v>126</v>
      </c>
      <c r="B158" s="20" t="s">
        <v>1</v>
      </c>
      <c r="C158" s="18">
        <f>ABS(VLOOKUP(A158,[24]TB070722!$H$9:$P$2104,9,0))</f>
        <v>33897651</v>
      </c>
      <c r="D158" s="18">
        <f t="shared" si="2"/>
        <v>33897651</v>
      </c>
      <c r="E158" s="19" t="s">
        <v>454</v>
      </c>
      <c r="F158" s="19" t="s">
        <v>538</v>
      </c>
      <c r="G158" s="21" t="s">
        <v>456</v>
      </c>
      <c r="H158" s="19">
        <f>_xlfn.XLOOKUP(F158,'[25]SCHEDULES OF IE'!$B$6:$B$136,'[25]SCHEDULES OF IE'!$G$6:$G$136)</f>
        <v>25</v>
      </c>
      <c r="I158" s="15">
        <f>IFERROR(_xlfn.XLOOKUP(A158,'Overall Trial 22-23R'!B:B,'Overall Trial 22-23R'!M:M),)</f>
        <v>0</v>
      </c>
    </row>
    <row r="159" spans="1:9" x14ac:dyDescent="0.25">
      <c r="A159" s="19" t="s">
        <v>127</v>
      </c>
      <c r="B159" s="20" t="s">
        <v>1</v>
      </c>
      <c r="C159" s="18">
        <f>ABS(VLOOKUP(A159,[24]TB070722!$H$9:$P$2104,9,0))</f>
        <v>1761436</v>
      </c>
      <c r="D159" s="18">
        <f t="shared" si="2"/>
        <v>1761436</v>
      </c>
      <c r="E159" s="19" t="s">
        <v>454</v>
      </c>
      <c r="F159" s="19" t="s">
        <v>539</v>
      </c>
      <c r="G159" s="21" t="s">
        <v>456</v>
      </c>
      <c r="H159" s="19">
        <f>_xlfn.XLOOKUP(F159,'[25]SCHEDULES OF IE'!$B$6:$B$136,'[25]SCHEDULES OF IE'!$G$6:$G$136)</f>
        <v>25</v>
      </c>
      <c r="I159" s="15">
        <f>IFERROR(_xlfn.XLOOKUP(A159,'Overall Trial 22-23R'!B:B,'Overall Trial 22-23R'!M:M),)</f>
        <v>0</v>
      </c>
    </row>
    <row r="160" spans="1:9" x14ac:dyDescent="0.25">
      <c r="A160" s="19" t="s">
        <v>128</v>
      </c>
      <c r="B160" s="20" t="s">
        <v>1</v>
      </c>
      <c r="C160" s="18">
        <f>ABS(VLOOKUP(A160,[24]TB070722!$H$9:$P$2104,9,0))</f>
        <v>1103085</v>
      </c>
      <c r="D160" s="18">
        <f t="shared" si="2"/>
        <v>1103085</v>
      </c>
      <c r="E160" s="19" t="s">
        <v>454</v>
      </c>
      <c r="F160" s="19" t="s">
        <v>540</v>
      </c>
      <c r="G160" s="21" t="s">
        <v>456</v>
      </c>
      <c r="H160" s="19">
        <f>_xlfn.XLOOKUP(F160,'[25]SCHEDULES OF IE'!$B$6:$B$136,'[25]SCHEDULES OF IE'!$G$6:$G$136)</f>
        <v>25</v>
      </c>
      <c r="I160" s="173" t="s">
        <v>2531</v>
      </c>
    </row>
    <row r="161" spans="1:9" x14ac:dyDescent="0.25">
      <c r="A161" s="19" t="s">
        <v>129</v>
      </c>
      <c r="B161" s="20" t="s">
        <v>1</v>
      </c>
      <c r="C161" s="18">
        <f>ABS(VLOOKUP(A161,[24]TB070722!$H$9:$P$2104,9,0))</f>
        <v>7515</v>
      </c>
      <c r="D161" s="18">
        <f t="shared" si="2"/>
        <v>7515</v>
      </c>
      <c r="E161" s="19" t="s">
        <v>454</v>
      </c>
      <c r="F161" s="19" t="s">
        <v>541</v>
      </c>
      <c r="G161" s="21" t="s">
        <v>456</v>
      </c>
      <c r="H161" s="19">
        <f>_xlfn.XLOOKUP(F161,'[25]SCHEDULES OF IE'!$B$6:$B$136,'[25]SCHEDULES OF IE'!$G$6:$G$136)</f>
        <v>25</v>
      </c>
      <c r="I161" s="15">
        <f>IFERROR(_xlfn.XLOOKUP(A161,'Overall Trial 22-23R'!B:B,'Overall Trial 22-23R'!M:M),)</f>
        <v>0</v>
      </c>
    </row>
    <row r="162" spans="1:9" x14ac:dyDescent="0.25">
      <c r="A162" s="19" t="s">
        <v>130</v>
      </c>
      <c r="B162" s="20" t="s">
        <v>1</v>
      </c>
      <c r="C162" s="18">
        <f>ABS(VLOOKUP(A162,[24]TB070722!$H$9:$P$2104,9,0))</f>
        <v>491312</v>
      </c>
      <c r="D162" s="18">
        <f t="shared" si="2"/>
        <v>491312</v>
      </c>
      <c r="E162" s="19" t="s">
        <v>454</v>
      </c>
      <c r="F162" s="19" t="s">
        <v>542</v>
      </c>
      <c r="G162" s="21" t="s">
        <v>456</v>
      </c>
      <c r="H162" s="19">
        <f>_xlfn.XLOOKUP(F162,'[25]SCHEDULES OF IE'!$B$6:$B$136,'[25]SCHEDULES OF IE'!$G$6:$G$136)</f>
        <v>26</v>
      </c>
      <c r="I162" s="15">
        <f>IFERROR(_xlfn.XLOOKUP(A162,'Overall Trial 22-23R'!B:B,'Overall Trial 22-23R'!M:M),)</f>
        <v>0</v>
      </c>
    </row>
    <row r="163" spans="1:9" x14ac:dyDescent="0.25">
      <c r="A163" s="19" t="s">
        <v>543</v>
      </c>
      <c r="B163" s="20" t="s">
        <v>1</v>
      </c>
      <c r="C163" s="18">
        <f>ABS(VLOOKUP(A163,[24]TB070722!$H$9:$P$2104,9,0))</f>
        <v>1365000</v>
      </c>
      <c r="D163" s="18">
        <f t="shared" si="2"/>
        <v>1365000</v>
      </c>
      <c r="E163" s="19" t="s">
        <v>454</v>
      </c>
      <c r="F163" s="19" t="s">
        <v>486</v>
      </c>
      <c r="G163" s="21" t="s">
        <v>456</v>
      </c>
      <c r="H163" s="19">
        <f>_xlfn.XLOOKUP(F163,'[25]SCHEDULES OF IE'!$B$6:$B$136,'[25]SCHEDULES OF IE'!$G$6:$G$136)</f>
        <v>0</v>
      </c>
      <c r="I163" s="15">
        <f>IFERROR(_xlfn.XLOOKUP(A163,'Overall Trial 22-23R'!B:B,'Overall Trial 22-23R'!M:M),)</f>
        <v>0</v>
      </c>
    </row>
    <row r="164" spans="1:9" x14ac:dyDescent="0.25">
      <c r="A164" s="19" t="s">
        <v>544</v>
      </c>
      <c r="B164" s="20" t="s">
        <v>1</v>
      </c>
      <c r="C164" s="18">
        <f>ABS(VLOOKUP(A164,[24]TB070722!$H$9:$P$2104,9,0))</f>
        <v>18019</v>
      </c>
      <c r="D164" s="18">
        <f t="shared" si="2"/>
        <v>18019</v>
      </c>
      <c r="E164" s="19" t="s">
        <v>454</v>
      </c>
      <c r="F164" s="19" t="s">
        <v>545</v>
      </c>
      <c r="G164" s="21" t="s">
        <v>456</v>
      </c>
      <c r="H164" s="19">
        <f>_xlfn.XLOOKUP(F164,'[25]SCHEDULES OF IE'!$B$6:$B$136,'[25]SCHEDULES OF IE'!$G$6:$G$136)</f>
        <v>24</v>
      </c>
      <c r="I164" s="15">
        <f>IFERROR(_xlfn.XLOOKUP(A164,'Overall Trial 22-23R'!B:B,'Overall Trial 22-23R'!M:M),)</f>
        <v>0</v>
      </c>
    </row>
    <row r="165" spans="1:9" x14ac:dyDescent="0.25">
      <c r="A165" s="19" t="s">
        <v>131</v>
      </c>
      <c r="B165" s="20" t="s">
        <v>1</v>
      </c>
      <c r="C165" s="18">
        <f>ABS(VLOOKUP(A165,[24]TB070722!$H$9:$P$2104,9,0))</f>
        <v>21924</v>
      </c>
      <c r="D165" s="18">
        <f t="shared" si="2"/>
        <v>21924</v>
      </c>
      <c r="E165" s="19" t="s">
        <v>454</v>
      </c>
      <c r="F165" s="19" t="s">
        <v>545</v>
      </c>
      <c r="G165" s="21" t="s">
        <v>456</v>
      </c>
      <c r="H165" s="19">
        <f>_xlfn.XLOOKUP(F165,'[25]SCHEDULES OF IE'!$B$6:$B$136,'[25]SCHEDULES OF IE'!$G$6:$G$136)</f>
        <v>24</v>
      </c>
      <c r="I165" s="15">
        <f>IFERROR(_xlfn.XLOOKUP(A165,'Overall Trial 22-23R'!B:B,'Overall Trial 22-23R'!M:M),)</f>
        <v>0</v>
      </c>
    </row>
    <row r="166" spans="1:9" x14ac:dyDescent="0.25">
      <c r="A166" s="19" t="s">
        <v>132</v>
      </c>
      <c r="B166" s="20" t="s">
        <v>1</v>
      </c>
      <c r="C166" s="18">
        <f>ABS(VLOOKUP(A166,[24]TB070722!$H$9:$P$2104,9,0))</f>
        <v>110561</v>
      </c>
      <c r="D166" s="18">
        <f t="shared" si="2"/>
        <v>110561</v>
      </c>
      <c r="E166" s="19" t="s">
        <v>454</v>
      </c>
      <c r="F166" s="19" t="s">
        <v>545</v>
      </c>
      <c r="G166" s="21" t="s">
        <v>456</v>
      </c>
      <c r="H166" s="19">
        <f>_xlfn.XLOOKUP(F166,'[25]SCHEDULES OF IE'!$B$6:$B$136,'[25]SCHEDULES OF IE'!$G$6:$G$136)</f>
        <v>24</v>
      </c>
      <c r="I166" s="15">
        <f>IFERROR(_xlfn.XLOOKUP(A166,'Overall Trial 22-23R'!B:B,'Overall Trial 22-23R'!M:M),)</f>
        <v>0</v>
      </c>
    </row>
    <row r="167" spans="1:9" x14ac:dyDescent="0.25">
      <c r="A167" s="19" t="s">
        <v>546</v>
      </c>
      <c r="B167" s="20" t="s">
        <v>1</v>
      </c>
      <c r="C167" s="18">
        <f>ABS(VLOOKUP(A167,[24]TB070722!$H$9:$P$2104,9,0))</f>
        <v>223550</v>
      </c>
      <c r="D167" s="18">
        <f t="shared" si="2"/>
        <v>223550</v>
      </c>
      <c r="E167" s="19" t="s">
        <v>454</v>
      </c>
      <c r="F167" s="19" t="s">
        <v>545</v>
      </c>
      <c r="G167" s="21" t="s">
        <v>456</v>
      </c>
      <c r="H167" s="19">
        <f>_xlfn.XLOOKUP(F167,'[25]SCHEDULES OF IE'!$B$6:$B$136,'[25]SCHEDULES OF IE'!$G$6:$G$136)</f>
        <v>24</v>
      </c>
      <c r="I167" s="15">
        <f>IFERROR(_xlfn.XLOOKUP(A167,'Overall Trial 22-23R'!B:B,'Overall Trial 22-23R'!M:M),)</f>
        <v>0</v>
      </c>
    </row>
    <row r="168" spans="1:9" x14ac:dyDescent="0.25">
      <c r="A168" s="19" t="s">
        <v>547</v>
      </c>
      <c r="B168" s="20" t="s">
        <v>1</v>
      </c>
      <c r="C168" s="18">
        <f>ABS(VLOOKUP(A168,[24]TB070722!$H$9:$P$2104,9,0))</f>
        <v>12804</v>
      </c>
      <c r="D168" s="18">
        <f t="shared" si="2"/>
        <v>12804</v>
      </c>
      <c r="E168" s="19" t="s">
        <v>454</v>
      </c>
      <c r="F168" s="19" t="s">
        <v>545</v>
      </c>
      <c r="G168" s="21" t="s">
        <v>456</v>
      </c>
      <c r="H168" s="19">
        <f>_xlfn.XLOOKUP(F168,'[25]SCHEDULES OF IE'!$B$6:$B$136,'[25]SCHEDULES OF IE'!$G$6:$G$136)</f>
        <v>24</v>
      </c>
      <c r="I168" s="15">
        <f>IFERROR(_xlfn.XLOOKUP(A168,'Overall Trial 22-23R'!B:B,'Overall Trial 22-23R'!M:M),)</f>
        <v>0</v>
      </c>
    </row>
    <row r="169" spans="1:9" x14ac:dyDescent="0.25">
      <c r="A169" s="19" t="s">
        <v>548</v>
      </c>
      <c r="B169" s="20" t="s">
        <v>1</v>
      </c>
      <c r="C169" s="18">
        <f>ABS(VLOOKUP(A169,[24]TB070722!$H$9:$P$2104,9,0))</f>
        <v>584340</v>
      </c>
      <c r="D169" s="18">
        <f t="shared" si="2"/>
        <v>584340</v>
      </c>
      <c r="E169" s="19" t="s">
        <v>454</v>
      </c>
      <c r="F169" s="19" t="s">
        <v>545</v>
      </c>
      <c r="G169" s="21" t="s">
        <v>456</v>
      </c>
      <c r="H169" s="19">
        <f>_xlfn.XLOOKUP(F169,'[25]SCHEDULES OF IE'!$B$6:$B$136,'[25]SCHEDULES OF IE'!$G$6:$G$136)</f>
        <v>24</v>
      </c>
      <c r="I169" s="15">
        <f>IFERROR(_xlfn.XLOOKUP(A169,'Overall Trial 22-23R'!B:B,'Overall Trial 22-23R'!M:M),)</f>
        <v>0</v>
      </c>
    </row>
    <row r="170" spans="1:9" x14ac:dyDescent="0.25">
      <c r="A170" s="19" t="s">
        <v>134</v>
      </c>
      <c r="B170" s="20" t="s">
        <v>1</v>
      </c>
      <c r="C170" s="18">
        <f>ABS(VLOOKUP(A170,[24]TB070722!$H$9:$P$2104,9,0))</f>
        <v>350796</v>
      </c>
      <c r="D170" s="18">
        <f t="shared" si="2"/>
        <v>350796</v>
      </c>
      <c r="E170" s="19" t="s">
        <v>454</v>
      </c>
      <c r="F170" s="19" t="s">
        <v>545</v>
      </c>
      <c r="G170" s="21" t="s">
        <v>456</v>
      </c>
      <c r="H170" s="19">
        <f>_xlfn.XLOOKUP(F170,'[25]SCHEDULES OF IE'!$B$6:$B$136,'[25]SCHEDULES OF IE'!$G$6:$G$136)</f>
        <v>24</v>
      </c>
      <c r="I170" s="15">
        <f>IFERROR(_xlfn.XLOOKUP(A170,'Overall Trial 22-23R'!B:B,'Overall Trial 22-23R'!M:M),)</f>
        <v>0</v>
      </c>
    </row>
    <row r="171" spans="1:9" x14ac:dyDescent="0.25">
      <c r="A171" s="19" t="s">
        <v>549</v>
      </c>
      <c r="B171" s="20" t="s">
        <v>1</v>
      </c>
      <c r="C171" s="18">
        <f>ABS(VLOOKUP(A171,[24]TB070722!$H$9:$P$2104,9,0))</f>
        <v>2477447</v>
      </c>
      <c r="D171" s="18">
        <f t="shared" si="2"/>
        <v>2477447</v>
      </c>
      <c r="E171" s="19" t="s">
        <v>454</v>
      </c>
      <c r="F171" s="19" t="s">
        <v>545</v>
      </c>
      <c r="G171" s="21" t="s">
        <v>456</v>
      </c>
      <c r="H171" s="19">
        <f>_xlfn.XLOOKUP(F171,'[25]SCHEDULES OF IE'!$B$6:$B$136,'[25]SCHEDULES OF IE'!$G$6:$G$136)</f>
        <v>24</v>
      </c>
      <c r="I171" s="15">
        <f>IFERROR(_xlfn.XLOOKUP(A171,'Overall Trial 22-23R'!B:B,'Overall Trial 22-23R'!M:M),)</f>
        <v>0</v>
      </c>
    </row>
    <row r="172" spans="1:9" x14ac:dyDescent="0.25">
      <c r="A172" s="19" t="s">
        <v>135</v>
      </c>
      <c r="B172" s="20" t="s">
        <v>1</v>
      </c>
      <c r="C172" s="18">
        <f>ABS(VLOOKUP(A172,[24]TB070722!$H$9:$P$2104,9,0))</f>
        <v>83214</v>
      </c>
      <c r="D172" s="18">
        <f t="shared" si="2"/>
        <v>83214</v>
      </c>
      <c r="E172" s="19" t="s">
        <v>454</v>
      </c>
      <c r="F172" s="19" t="s">
        <v>545</v>
      </c>
      <c r="G172" s="21" t="s">
        <v>456</v>
      </c>
      <c r="H172" s="19">
        <f>_xlfn.XLOOKUP(F172,'[25]SCHEDULES OF IE'!$B$6:$B$136,'[25]SCHEDULES OF IE'!$G$6:$G$136)</f>
        <v>24</v>
      </c>
      <c r="I172" s="15">
        <f>IFERROR(_xlfn.XLOOKUP(A172,'Overall Trial 22-23R'!B:B,'Overall Trial 22-23R'!M:M),)</f>
        <v>0</v>
      </c>
    </row>
    <row r="173" spans="1:9" x14ac:dyDescent="0.25">
      <c r="A173" s="19" t="s">
        <v>550</v>
      </c>
      <c r="B173" s="20" t="s">
        <v>1</v>
      </c>
      <c r="C173" s="18">
        <f>ABS(VLOOKUP(A173,[24]TB070722!$H$9:$P$2104,9,0))</f>
        <v>1361381</v>
      </c>
      <c r="D173" s="18">
        <f t="shared" si="2"/>
        <v>1361381</v>
      </c>
      <c r="E173" s="19" t="s">
        <v>454</v>
      </c>
      <c r="F173" s="19" t="s">
        <v>545</v>
      </c>
      <c r="G173" s="21" t="s">
        <v>456</v>
      </c>
      <c r="H173" s="19">
        <f>_xlfn.XLOOKUP(F173,'[25]SCHEDULES OF IE'!$B$6:$B$136,'[25]SCHEDULES OF IE'!$G$6:$G$136)</f>
        <v>24</v>
      </c>
      <c r="I173" s="15">
        <f>IFERROR(_xlfn.XLOOKUP(A173,'Overall Trial 22-23R'!B:B,'Overall Trial 22-23R'!M:M),)</f>
        <v>0</v>
      </c>
    </row>
    <row r="174" spans="1:9" x14ac:dyDescent="0.25">
      <c r="A174" s="19" t="s">
        <v>136</v>
      </c>
      <c r="B174" s="20" t="s">
        <v>1</v>
      </c>
      <c r="C174" s="18">
        <f>ABS(VLOOKUP(A174,[24]TB070722!$H$9:$P$2104,9,0))</f>
        <v>34894</v>
      </c>
      <c r="D174" s="18">
        <f t="shared" si="2"/>
        <v>34894</v>
      </c>
      <c r="E174" s="19" t="s">
        <v>454</v>
      </c>
      <c r="F174" s="19" t="s">
        <v>545</v>
      </c>
      <c r="G174" s="21" t="s">
        <v>456</v>
      </c>
      <c r="H174" s="19">
        <f>_xlfn.XLOOKUP(F174,'[25]SCHEDULES OF IE'!$B$6:$B$136,'[25]SCHEDULES OF IE'!$G$6:$G$136)</f>
        <v>24</v>
      </c>
      <c r="I174" s="15">
        <f>IFERROR(_xlfn.XLOOKUP(A174,'Overall Trial 22-23R'!B:B,'Overall Trial 22-23R'!M:M),)</f>
        <v>0</v>
      </c>
    </row>
    <row r="175" spans="1:9" x14ac:dyDescent="0.25">
      <c r="A175" s="19" t="s">
        <v>137</v>
      </c>
      <c r="B175" s="20" t="s">
        <v>1</v>
      </c>
      <c r="C175" s="18">
        <f>ABS(VLOOKUP(A175,[24]TB070722!$H$9:$P$2104,9,0))</f>
        <v>431604</v>
      </c>
      <c r="D175" s="18">
        <f t="shared" si="2"/>
        <v>431604</v>
      </c>
      <c r="E175" s="19" t="s">
        <v>454</v>
      </c>
      <c r="F175" s="19" t="s">
        <v>545</v>
      </c>
      <c r="G175" s="21" t="s">
        <v>456</v>
      </c>
      <c r="H175" s="19">
        <f>_xlfn.XLOOKUP(F175,'[25]SCHEDULES OF IE'!$B$6:$B$136,'[25]SCHEDULES OF IE'!$G$6:$G$136)</f>
        <v>24</v>
      </c>
      <c r="I175" s="15">
        <f>IFERROR(_xlfn.XLOOKUP(A175,'Overall Trial 22-23R'!B:B,'Overall Trial 22-23R'!M:M),)</f>
        <v>0</v>
      </c>
    </row>
    <row r="176" spans="1:9" x14ac:dyDescent="0.25">
      <c r="A176" s="19" t="s">
        <v>177</v>
      </c>
      <c r="B176" s="20" t="s">
        <v>1</v>
      </c>
      <c r="C176" s="18">
        <f>ABS(VLOOKUP(A176,[24]TB070722!$H$9:$P$2104,9,0))</f>
        <v>1146</v>
      </c>
      <c r="D176" s="18">
        <f t="shared" si="2"/>
        <v>1146</v>
      </c>
      <c r="E176" s="19" t="s">
        <v>454</v>
      </c>
      <c r="F176" s="19" t="s">
        <v>545</v>
      </c>
      <c r="G176" s="21" t="s">
        <v>456</v>
      </c>
      <c r="H176" s="19">
        <f>_xlfn.XLOOKUP(F176,'[25]SCHEDULES OF IE'!$B$6:$B$136,'[25]SCHEDULES OF IE'!$G$6:$G$136)</f>
        <v>24</v>
      </c>
      <c r="I176" s="15">
        <f>IFERROR(_xlfn.XLOOKUP(A176,'Overall Trial 22-23R'!B:B,'Overall Trial 22-23R'!M:M),)</f>
        <v>0</v>
      </c>
    </row>
    <row r="177" spans="1:9" x14ac:dyDescent="0.25">
      <c r="A177" s="19" t="s">
        <v>138</v>
      </c>
      <c r="B177" s="20" t="s">
        <v>1</v>
      </c>
      <c r="C177" s="18">
        <f>ABS(VLOOKUP(A177,[24]TB070722!$H$9:$P$2104,9,0))</f>
        <v>1077298</v>
      </c>
      <c r="D177" s="18">
        <f t="shared" si="2"/>
        <v>1077298</v>
      </c>
      <c r="E177" s="19" t="s">
        <v>454</v>
      </c>
      <c r="F177" s="19" t="s">
        <v>545</v>
      </c>
      <c r="G177" s="21" t="s">
        <v>456</v>
      </c>
      <c r="H177" s="19">
        <f>_xlfn.XLOOKUP(F177,'[25]SCHEDULES OF IE'!$B$6:$B$136,'[25]SCHEDULES OF IE'!$G$6:$G$136)</f>
        <v>24</v>
      </c>
      <c r="I177" s="15">
        <f>IFERROR(_xlfn.XLOOKUP(A177,'Overall Trial 22-23R'!B:B,'Overall Trial 22-23R'!M:M),)</f>
        <v>0</v>
      </c>
    </row>
    <row r="178" spans="1:9" x14ac:dyDescent="0.25">
      <c r="A178" s="19" t="s">
        <v>260</v>
      </c>
      <c r="B178" s="20" t="s">
        <v>1</v>
      </c>
      <c r="C178" s="18">
        <f>ABS(VLOOKUP(A178,[24]TB070722!$H$9:$P$2104,9,0))</f>
        <v>19457</v>
      </c>
      <c r="D178" s="18">
        <f t="shared" si="2"/>
        <v>19457</v>
      </c>
      <c r="E178" s="19" t="s">
        <v>454</v>
      </c>
      <c r="F178" s="19" t="s">
        <v>545</v>
      </c>
      <c r="G178" s="21" t="s">
        <v>456</v>
      </c>
      <c r="H178" s="19">
        <f>_xlfn.XLOOKUP(F178,'[25]SCHEDULES OF IE'!$B$6:$B$136,'[25]SCHEDULES OF IE'!$G$6:$G$136)</f>
        <v>24</v>
      </c>
      <c r="I178" s="15">
        <f>IFERROR(_xlfn.XLOOKUP(A178,'Overall Trial 22-23R'!B:B,'Overall Trial 22-23R'!M:M),)</f>
        <v>0</v>
      </c>
    </row>
    <row r="179" spans="1:9" x14ac:dyDescent="0.25">
      <c r="A179" s="19" t="s">
        <v>139</v>
      </c>
      <c r="B179" s="20" t="s">
        <v>1</v>
      </c>
      <c r="C179" s="18">
        <f>ABS(VLOOKUP(A179,[24]TB070722!$H$9:$P$2104,9,0))</f>
        <v>322010</v>
      </c>
      <c r="D179" s="18">
        <f t="shared" si="2"/>
        <v>322010</v>
      </c>
      <c r="E179" s="19" t="s">
        <v>454</v>
      </c>
      <c r="F179" s="19" t="s">
        <v>545</v>
      </c>
      <c r="G179" s="21" t="s">
        <v>456</v>
      </c>
      <c r="H179" s="19">
        <f>_xlfn.XLOOKUP(F179,'[25]SCHEDULES OF IE'!$B$6:$B$136,'[25]SCHEDULES OF IE'!$G$6:$G$136)</f>
        <v>24</v>
      </c>
      <c r="I179" s="15">
        <f>IFERROR(_xlfn.XLOOKUP(A179,'Overall Trial 22-23R'!B:B,'Overall Trial 22-23R'!M:M),)</f>
        <v>0</v>
      </c>
    </row>
    <row r="180" spans="1:9" x14ac:dyDescent="0.25">
      <c r="A180" s="19" t="s">
        <v>551</v>
      </c>
      <c r="B180" s="20" t="s">
        <v>1</v>
      </c>
      <c r="C180" s="18">
        <f>ABS(VLOOKUP(A180,[24]TB070722!$H$9:$P$2104,9,0))</f>
        <v>102681</v>
      </c>
      <c r="D180" s="18">
        <f t="shared" si="2"/>
        <v>102681</v>
      </c>
      <c r="E180" s="19" t="s">
        <v>454</v>
      </c>
      <c r="F180" s="19" t="s">
        <v>545</v>
      </c>
      <c r="G180" s="21" t="s">
        <v>456</v>
      </c>
      <c r="H180" s="19">
        <f>_xlfn.XLOOKUP(F180,'[25]SCHEDULES OF IE'!$B$6:$B$136,'[25]SCHEDULES OF IE'!$G$6:$G$136)</f>
        <v>24</v>
      </c>
      <c r="I180" s="15">
        <f>IFERROR(_xlfn.XLOOKUP(A180,'Overall Trial 22-23R'!B:B,'Overall Trial 22-23R'!M:M),)</f>
        <v>0</v>
      </c>
    </row>
    <row r="181" spans="1:9" x14ac:dyDescent="0.25">
      <c r="A181" s="19" t="s">
        <v>552</v>
      </c>
      <c r="B181" s="20" t="s">
        <v>1</v>
      </c>
      <c r="C181" s="18">
        <f>ABS(VLOOKUP(A181,[24]TB070722!$H$9:$P$2104,9,0))</f>
        <v>237889</v>
      </c>
      <c r="D181" s="18">
        <f t="shared" si="2"/>
        <v>237889</v>
      </c>
      <c r="E181" s="19" t="s">
        <v>454</v>
      </c>
      <c r="F181" s="19" t="s">
        <v>470</v>
      </c>
      <c r="G181" s="21" t="s">
        <v>456</v>
      </c>
      <c r="H181" s="19">
        <f>_xlfn.XLOOKUP(F181,'[25]SCHEDULES OF IE'!$B$6:$B$136,'[25]SCHEDULES OF IE'!$G$6:$G$136)</f>
        <v>24</v>
      </c>
      <c r="I181" s="15">
        <f>IFERROR(_xlfn.XLOOKUP(A181,'Overall Trial 22-23R'!B:B,'Overall Trial 22-23R'!M:M),)</f>
        <v>0</v>
      </c>
    </row>
    <row r="182" spans="1:9" x14ac:dyDescent="0.25">
      <c r="A182" s="19" t="s">
        <v>140</v>
      </c>
      <c r="B182" s="20" t="s">
        <v>1</v>
      </c>
      <c r="C182" s="18">
        <f>ABS(VLOOKUP(A182,[24]TB070722!$H$9:$P$2104,9,0))</f>
        <v>215232</v>
      </c>
      <c r="D182" s="18">
        <f t="shared" si="2"/>
        <v>215232</v>
      </c>
      <c r="E182" s="19" t="s">
        <v>454</v>
      </c>
      <c r="F182" s="19" t="s">
        <v>470</v>
      </c>
      <c r="G182" s="21" t="s">
        <v>456</v>
      </c>
      <c r="H182" s="19">
        <f>_xlfn.XLOOKUP(F182,'[25]SCHEDULES OF IE'!$B$6:$B$136,'[25]SCHEDULES OF IE'!$G$6:$G$136)</f>
        <v>24</v>
      </c>
      <c r="I182" s="15">
        <f>IFERROR(_xlfn.XLOOKUP(A182,'Overall Trial 22-23R'!B:B,'Overall Trial 22-23R'!M:M),)</f>
        <v>0</v>
      </c>
    </row>
    <row r="183" spans="1:9" x14ac:dyDescent="0.25">
      <c r="A183" s="19" t="s">
        <v>553</v>
      </c>
      <c r="B183" s="20" t="s">
        <v>1</v>
      </c>
      <c r="C183" s="18">
        <f>ABS(VLOOKUP(A183,[24]TB070722!$H$9:$P$2104,9,0))</f>
        <v>3724195</v>
      </c>
      <c r="D183" s="18">
        <f t="shared" si="2"/>
        <v>3724195</v>
      </c>
      <c r="E183" s="19" t="s">
        <v>454</v>
      </c>
      <c r="F183" s="19" t="s">
        <v>545</v>
      </c>
      <c r="G183" s="21" t="s">
        <v>456</v>
      </c>
      <c r="H183" s="19">
        <f>_xlfn.XLOOKUP(F183,'[25]SCHEDULES OF IE'!$B$6:$B$136,'[25]SCHEDULES OF IE'!$G$6:$G$136)</f>
        <v>24</v>
      </c>
      <c r="I183" s="15">
        <f>IFERROR(_xlfn.XLOOKUP(A183,'Overall Trial 22-23R'!B:B,'Overall Trial 22-23R'!M:M),)</f>
        <v>0</v>
      </c>
    </row>
    <row r="184" spans="1:9" x14ac:dyDescent="0.25">
      <c r="A184" s="19" t="s">
        <v>554</v>
      </c>
      <c r="B184" s="20" t="s">
        <v>1</v>
      </c>
      <c r="C184" s="18">
        <f>ABS(VLOOKUP(A184,[24]TB070722!$H$9:$P$2104,9,0))</f>
        <v>50178</v>
      </c>
      <c r="D184" s="18">
        <f t="shared" si="2"/>
        <v>50178</v>
      </c>
      <c r="E184" s="19" t="s">
        <v>454</v>
      </c>
      <c r="F184" s="19" t="s">
        <v>545</v>
      </c>
      <c r="G184" s="21" t="s">
        <v>456</v>
      </c>
      <c r="H184" s="19">
        <f>_xlfn.XLOOKUP(F184,'[25]SCHEDULES OF IE'!$B$6:$B$136,'[25]SCHEDULES OF IE'!$G$6:$G$136)</f>
        <v>24</v>
      </c>
      <c r="I184" s="15">
        <f>IFERROR(_xlfn.XLOOKUP(A184,'Overall Trial 22-23R'!B:B,'Overall Trial 22-23R'!M:M),)</f>
        <v>0</v>
      </c>
    </row>
    <row r="185" spans="1:9" x14ac:dyDescent="0.25">
      <c r="A185" s="19" t="s">
        <v>555</v>
      </c>
      <c r="B185" s="20" t="s">
        <v>1</v>
      </c>
      <c r="C185" s="18">
        <f>ABS(VLOOKUP(A185,[24]TB070722!$H$9:$P$2104,9,0))</f>
        <v>33453</v>
      </c>
      <c r="D185" s="18">
        <f t="shared" si="2"/>
        <v>33453</v>
      </c>
      <c r="E185" s="19" t="s">
        <v>454</v>
      </c>
      <c r="F185" s="19" t="s">
        <v>545</v>
      </c>
      <c r="G185" s="21" t="s">
        <v>456</v>
      </c>
      <c r="H185" s="19">
        <f>_xlfn.XLOOKUP(F185,'[25]SCHEDULES OF IE'!$B$6:$B$136,'[25]SCHEDULES OF IE'!$G$6:$G$136)</f>
        <v>24</v>
      </c>
      <c r="I185" s="15">
        <f>IFERROR(_xlfn.XLOOKUP(A185,'Overall Trial 22-23R'!B:B,'Overall Trial 22-23R'!M:M),)</f>
        <v>0</v>
      </c>
    </row>
    <row r="186" spans="1:9" x14ac:dyDescent="0.25">
      <c r="A186" s="19" t="s">
        <v>556</v>
      </c>
      <c r="B186" s="20" t="s">
        <v>1</v>
      </c>
      <c r="C186" s="18">
        <f>ABS(VLOOKUP(A186,[24]TB070722!$H$9:$P$2104,9,0))</f>
        <v>433157</v>
      </c>
      <c r="D186" s="18">
        <f t="shared" si="2"/>
        <v>433157</v>
      </c>
      <c r="E186" s="19" t="s">
        <v>454</v>
      </c>
      <c r="F186" s="19" t="s">
        <v>545</v>
      </c>
      <c r="G186" s="21" t="s">
        <v>456</v>
      </c>
      <c r="H186" s="19">
        <f>_xlfn.XLOOKUP(F186,'[25]SCHEDULES OF IE'!$B$6:$B$136,'[25]SCHEDULES OF IE'!$G$6:$G$136)</f>
        <v>24</v>
      </c>
      <c r="I186" s="15">
        <f>IFERROR(_xlfn.XLOOKUP(A186,'Overall Trial 22-23R'!B:B,'Overall Trial 22-23R'!M:M),)</f>
        <v>0</v>
      </c>
    </row>
    <row r="187" spans="1:9" x14ac:dyDescent="0.25">
      <c r="A187" s="19" t="s">
        <v>557</v>
      </c>
      <c r="B187" s="20" t="s">
        <v>1</v>
      </c>
      <c r="C187" s="18">
        <f>ABS(VLOOKUP(A187,[24]TB070722!$H$9:$P$2104,9,0))</f>
        <v>1347185</v>
      </c>
      <c r="D187" s="18">
        <f t="shared" si="2"/>
        <v>1347185</v>
      </c>
      <c r="E187" s="19" t="s">
        <v>454</v>
      </c>
      <c r="F187" s="19" t="s">
        <v>545</v>
      </c>
      <c r="G187" s="21" t="s">
        <v>456</v>
      </c>
      <c r="H187" s="19">
        <f>_xlfn.XLOOKUP(F187,'[25]SCHEDULES OF IE'!$B$6:$B$136,'[25]SCHEDULES OF IE'!$G$6:$G$136)</f>
        <v>24</v>
      </c>
      <c r="I187" s="15">
        <f>IFERROR(_xlfn.XLOOKUP(A187,'Overall Trial 22-23R'!B:B,'Overall Trial 22-23R'!M:M),)</f>
        <v>0</v>
      </c>
    </row>
    <row r="188" spans="1:9" x14ac:dyDescent="0.25">
      <c r="A188" s="19" t="s">
        <v>558</v>
      </c>
      <c r="B188" s="20" t="s">
        <v>1</v>
      </c>
      <c r="C188" s="18">
        <f>ABS(VLOOKUP(A188,[24]TB070722!$H$9:$P$2104,9,0))</f>
        <v>14653</v>
      </c>
      <c r="D188" s="18">
        <f t="shared" si="2"/>
        <v>14653</v>
      </c>
      <c r="E188" s="19" t="s">
        <v>454</v>
      </c>
      <c r="F188" s="19" t="s">
        <v>545</v>
      </c>
      <c r="G188" s="21" t="s">
        <v>456</v>
      </c>
      <c r="H188" s="19">
        <f>_xlfn.XLOOKUP(F188,'[25]SCHEDULES OF IE'!$B$6:$B$136,'[25]SCHEDULES OF IE'!$G$6:$G$136)</f>
        <v>24</v>
      </c>
      <c r="I188" s="15">
        <f>IFERROR(_xlfn.XLOOKUP(A188,'Overall Trial 22-23R'!B:B,'Overall Trial 22-23R'!M:M),)</f>
        <v>0</v>
      </c>
    </row>
    <row r="189" spans="1:9" x14ac:dyDescent="0.25">
      <c r="A189" s="19" t="s">
        <v>141</v>
      </c>
      <c r="B189" s="20" t="s">
        <v>1</v>
      </c>
      <c r="C189" s="18">
        <f>ABS(VLOOKUP(A189,[24]TB070722!$H$9:$P$2104,9,0))</f>
        <v>224723</v>
      </c>
      <c r="D189" s="18">
        <f t="shared" si="2"/>
        <v>224723</v>
      </c>
      <c r="E189" s="19" t="s">
        <v>454</v>
      </c>
      <c r="F189" s="19" t="s">
        <v>559</v>
      </c>
      <c r="G189" s="21" t="s">
        <v>456</v>
      </c>
      <c r="H189" s="19">
        <f>_xlfn.XLOOKUP(F189,'[25]SCHEDULES OF IE'!$B$6:$B$136,'[25]SCHEDULES OF IE'!$G$6:$G$136)</f>
        <v>26</v>
      </c>
      <c r="I189" s="15">
        <f>IFERROR(_xlfn.XLOOKUP(A189,'Overall Trial 22-23R'!B:B,'Overall Trial 22-23R'!M:M),)</f>
        <v>0</v>
      </c>
    </row>
    <row r="190" spans="1:9" x14ac:dyDescent="0.25">
      <c r="A190" s="19" t="s">
        <v>142</v>
      </c>
      <c r="B190" s="20" t="s">
        <v>1</v>
      </c>
      <c r="C190" s="18">
        <f>ABS(VLOOKUP(A190,[24]TB070722!$H$9:$P$2104,9,0))</f>
        <v>22824</v>
      </c>
      <c r="D190" s="18">
        <f t="shared" si="2"/>
        <v>22824</v>
      </c>
      <c r="E190" s="19" t="s">
        <v>454</v>
      </c>
      <c r="F190" s="19" t="s">
        <v>559</v>
      </c>
      <c r="G190" s="21" t="s">
        <v>456</v>
      </c>
      <c r="H190" s="19">
        <f>_xlfn.XLOOKUP(F190,'[25]SCHEDULES OF IE'!$B$6:$B$136,'[25]SCHEDULES OF IE'!$G$6:$G$136)</f>
        <v>26</v>
      </c>
      <c r="I190" s="15">
        <f>IFERROR(_xlfn.XLOOKUP(A190,'Overall Trial 22-23R'!B:B,'Overall Trial 22-23R'!M:M),)</f>
        <v>0</v>
      </c>
    </row>
    <row r="191" spans="1:9" x14ac:dyDescent="0.25">
      <c r="A191" s="19" t="s">
        <v>143</v>
      </c>
      <c r="B191" s="20" t="s">
        <v>1</v>
      </c>
      <c r="C191" s="18">
        <f>ABS(VLOOKUP(A191,[24]TB070722!$H$9:$P$2104,9,0))</f>
        <v>3814425</v>
      </c>
      <c r="D191" s="18">
        <f t="shared" si="2"/>
        <v>3814425</v>
      </c>
      <c r="E191" s="19" t="s">
        <v>454</v>
      </c>
      <c r="F191" s="19" t="s">
        <v>560</v>
      </c>
      <c r="G191" s="21" t="s">
        <v>456</v>
      </c>
      <c r="H191" s="19">
        <f>_xlfn.XLOOKUP(F191,'[25]SCHEDULES OF IE'!$B$6:$B$136,'[25]SCHEDULES OF IE'!$G$6:$G$136)</f>
        <v>24</v>
      </c>
      <c r="I191" s="15">
        <f>IFERROR(_xlfn.XLOOKUP(A191,'Overall Trial 22-23R'!B:B,'Overall Trial 22-23R'!M:M),)</f>
        <v>0</v>
      </c>
    </row>
    <row r="192" spans="1:9" x14ac:dyDescent="0.25">
      <c r="A192" s="19" t="s">
        <v>561</v>
      </c>
      <c r="B192" s="20" t="s">
        <v>1</v>
      </c>
      <c r="C192" s="18">
        <f>ABS(VLOOKUP(A192,[24]TB070722!$H$9:$P$2104,9,0))</f>
        <v>4048185</v>
      </c>
      <c r="D192" s="18">
        <f t="shared" si="2"/>
        <v>4048185</v>
      </c>
      <c r="E192" s="19" t="s">
        <v>454</v>
      </c>
      <c r="F192" s="19" t="s">
        <v>562</v>
      </c>
      <c r="G192" s="21" t="s">
        <v>456</v>
      </c>
      <c r="H192" s="19">
        <f>_xlfn.XLOOKUP(F192,'[25]SCHEDULES OF IE'!$B$6:$B$136,'[25]SCHEDULES OF IE'!$G$6:$G$136)</f>
        <v>27</v>
      </c>
      <c r="I192" s="15">
        <f>IFERROR(_xlfn.XLOOKUP(A192,'Overall Trial 22-23R'!B:B,'Overall Trial 22-23R'!M:M),)</f>
        <v>0</v>
      </c>
    </row>
    <row r="193" spans="1:9" x14ac:dyDescent="0.25">
      <c r="A193" s="19" t="s">
        <v>563</v>
      </c>
      <c r="B193" s="20" t="s">
        <v>25</v>
      </c>
      <c r="C193" s="18">
        <f>ABS(VLOOKUP(A193,[24]TB070722!$H$9:$P$2104,9,0))</f>
        <v>1500</v>
      </c>
      <c r="D193" s="18">
        <f t="shared" si="2"/>
        <v>-1500</v>
      </c>
      <c r="E193" s="19" t="s">
        <v>510</v>
      </c>
      <c r="F193" s="19" t="s">
        <v>511</v>
      </c>
      <c r="G193" s="21" t="s">
        <v>456</v>
      </c>
      <c r="H193" s="19">
        <f>_xlfn.XLOOKUP(F193,'[25]SCHEDULES OF IE'!$B$6:$B$136,'[25]SCHEDULES OF IE'!$G$6:$G$136)</f>
        <v>21</v>
      </c>
      <c r="I193" s="15">
        <f>IFERROR(_xlfn.XLOOKUP(A193,'Overall Trial 22-23R'!B:B,'Overall Trial 22-23R'!M:M),)</f>
        <v>0</v>
      </c>
    </row>
    <row r="194" spans="1:9" x14ac:dyDescent="0.25">
      <c r="A194" s="19" t="s">
        <v>564</v>
      </c>
      <c r="B194" s="20" t="s">
        <v>25</v>
      </c>
      <c r="C194" s="18">
        <f>ABS(VLOOKUP(A194,[24]TB070722!$H$9:$P$2104,9,0))</f>
        <v>1336000</v>
      </c>
      <c r="D194" s="18">
        <f t="shared" si="2"/>
        <v>-1336000</v>
      </c>
      <c r="E194" s="19" t="s">
        <v>510</v>
      </c>
      <c r="F194" s="19" t="s">
        <v>511</v>
      </c>
      <c r="G194" s="21" t="s">
        <v>456</v>
      </c>
      <c r="H194" s="19">
        <f>_xlfn.XLOOKUP(F194,'[25]SCHEDULES OF IE'!$B$6:$B$136,'[25]SCHEDULES OF IE'!$G$6:$G$136)</f>
        <v>21</v>
      </c>
      <c r="I194" s="15">
        <f>IFERROR(_xlfn.XLOOKUP(A194,'Overall Trial 22-23R'!B:B,'Overall Trial 22-23R'!M:M),)</f>
        <v>0</v>
      </c>
    </row>
    <row r="195" spans="1:9" x14ac:dyDescent="0.25">
      <c r="A195" s="19" t="s">
        <v>565</v>
      </c>
      <c r="B195" s="20" t="s">
        <v>25</v>
      </c>
      <c r="C195" s="18">
        <f>ABS(VLOOKUP(A195,[24]TB070722!$H$9:$P$2104,9,0))</f>
        <v>246000</v>
      </c>
      <c r="D195" s="18">
        <f t="shared" ref="D195:D258" si="3">IF(B195="Dr",C195,-C195)</f>
        <v>-246000</v>
      </c>
      <c r="E195" s="19" t="s">
        <v>510</v>
      </c>
      <c r="F195" s="19" t="s">
        <v>566</v>
      </c>
      <c r="G195" s="21" t="s">
        <v>456</v>
      </c>
      <c r="H195" s="19">
        <f>_xlfn.XLOOKUP(F195,'[25]SCHEDULES OF IE'!$B$6:$B$136,'[25]SCHEDULES OF IE'!$G$6:$G$136)</f>
        <v>21</v>
      </c>
      <c r="I195" s="15">
        <f>IFERROR(_xlfn.XLOOKUP(A195,'Overall Trial 22-23R'!B:B,'Overall Trial 22-23R'!M:M),)</f>
        <v>0</v>
      </c>
    </row>
    <row r="196" spans="1:9" x14ac:dyDescent="0.25">
      <c r="A196" s="19" t="s">
        <v>567</v>
      </c>
      <c r="B196" s="20" t="s">
        <v>1</v>
      </c>
      <c r="C196" s="18">
        <f>ABS(VLOOKUP(A196,[24]TB070722!$H$9:$P$2104,9,0))</f>
        <v>0</v>
      </c>
      <c r="D196" s="18">
        <f t="shared" si="3"/>
        <v>0</v>
      </c>
      <c r="E196" s="19" t="s">
        <v>454</v>
      </c>
      <c r="F196" s="19" t="s">
        <v>458</v>
      </c>
      <c r="G196" s="21" t="s">
        <v>456</v>
      </c>
      <c r="H196" s="19">
        <f>_xlfn.XLOOKUP(F196,'[25]SCHEDULES OF IE'!$B$6:$B$136,'[25]SCHEDULES OF IE'!$G$6:$G$136)</f>
        <v>26</v>
      </c>
      <c r="I196" s="15">
        <f>IFERROR(_xlfn.XLOOKUP(A196,'Overall Trial 22-23R'!B:B,'Overall Trial 22-23R'!M:M),)</f>
        <v>0</v>
      </c>
    </row>
    <row r="197" spans="1:9" x14ac:dyDescent="0.25">
      <c r="A197" s="19" t="s">
        <v>568</v>
      </c>
      <c r="B197" s="20" t="s">
        <v>1</v>
      </c>
      <c r="C197" s="18">
        <f>ABS(VLOOKUP(A197,[24]TB070722!$H$9:$P$2104,9,0))</f>
        <v>0</v>
      </c>
      <c r="D197" s="18">
        <f t="shared" si="3"/>
        <v>0</v>
      </c>
      <c r="E197" s="19" t="s">
        <v>510</v>
      </c>
      <c r="F197" s="19" t="s">
        <v>569</v>
      </c>
      <c r="G197" s="21" t="s">
        <v>456</v>
      </c>
      <c r="H197" s="19">
        <f>_xlfn.XLOOKUP(F197,'[25]SCHEDULES OF IE'!$B$6:$B$136,'[25]SCHEDULES OF IE'!$G$6:$G$136)</f>
        <v>0</v>
      </c>
      <c r="I197" s="15">
        <f>IFERROR(_xlfn.XLOOKUP(A197,'Overall Trial 22-23R'!B:B,'Overall Trial 22-23R'!M:M),)</f>
        <v>0</v>
      </c>
    </row>
    <row r="198" spans="1:9" x14ac:dyDescent="0.25">
      <c r="A198" s="19" t="s">
        <v>570</v>
      </c>
      <c r="B198" s="20" t="s">
        <v>25</v>
      </c>
      <c r="C198" s="18">
        <f>ABS(VLOOKUP(A198,[24]TB070722!$H$9:$P$2104,9,0))</f>
        <v>375719750</v>
      </c>
      <c r="D198" s="18">
        <f t="shared" si="3"/>
        <v>-375719750</v>
      </c>
      <c r="E198" s="19" t="s">
        <v>510</v>
      </c>
      <c r="F198" s="19" t="s">
        <v>569</v>
      </c>
      <c r="G198" s="21" t="s">
        <v>456</v>
      </c>
      <c r="H198" s="19">
        <f>_xlfn.XLOOKUP(F198,'[25]SCHEDULES OF IE'!$B$6:$B$136,'[25]SCHEDULES OF IE'!$G$6:$G$136)</f>
        <v>0</v>
      </c>
      <c r="I198" s="15">
        <f>IFERROR(_xlfn.XLOOKUP(A198,'Overall Trial 22-23R'!B:B,'Overall Trial 22-23R'!M:M),)</f>
        <v>0</v>
      </c>
    </row>
    <row r="199" spans="1:9" x14ac:dyDescent="0.25">
      <c r="A199" s="19" t="s">
        <v>571</v>
      </c>
      <c r="B199" s="20" t="s">
        <v>25</v>
      </c>
      <c r="C199" s="18">
        <f>ABS(VLOOKUP(A199,[24]TB070722!$H$9:$P$2104,9,0))</f>
        <v>11705000</v>
      </c>
      <c r="D199" s="18">
        <f t="shared" si="3"/>
        <v>-11705000</v>
      </c>
      <c r="E199" s="19" t="s">
        <v>510</v>
      </c>
      <c r="F199" s="19" t="s">
        <v>572</v>
      </c>
      <c r="G199" s="21" t="s">
        <v>456</v>
      </c>
      <c r="H199" s="19">
        <f>_xlfn.XLOOKUP(F199,'[25]SCHEDULES OF IE'!$B$6:$B$136,'[25]SCHEDULES OF IE'!$G$6:$G$136)</f>
        <v>21</v>
      </c>
      <c r="I199" s="15">
        <f>IFERROR(_xlfn.XLOOKUP(A199,'Overall Trial 22-23R'!B:B,'Overall Trial 22-23R'!M:M),)</f>
        <v>0</v>
      </c>
    </row>
    <row r="200" spans="1:9" x14ac:dyDescent="0.25">
      <c r="A200" s="19" t="s">
        <v>573</v>
      </c>
      <c r="B200" s="20" t="s">
        <v>25</v>
      </c>
      <c r="C200" s="18">
        <f>ABS(VLOOKUP(A200,[24]TB070722!$H$9:$P$2104,9,0))</f>
        <v>165000</v>
      </c>
      <c r="D200" s="18">
        <f t="shared" si="3"/>
        <v>-165000</v>
      </c>
      <c r="E200" s="19" t="s">
        <v>510</v>
      </c>
      <c r="F200" s="19" t="s">
        <v>574</v>
      </c>
      <c r="G200" s="21" t="s">
        <v>456</v>
      </c>
      <c r="H200" s="19">
        <f>_xlfn.XLOOKUP(F200,'[25]SCHEDULES OF IE'!$B$6:$B$136,'[25]SCHEDULES OF IE'!$G$6:$G$136)</f>
        <v>21</v>
      </c>
      <c r="I200" s="15">
        <f>IFERROR(_xlfn.XLOOKUP(A200,'Overall Trial 22-23R'!B:B,'Overall Trial 22-23R'!M:M),)</f>
        <v>0</v>
      </c>
    </row>
    <row r="201" spans="1:9" x14ac:dyDescent="0.25">
      <c r="A201" s="19" t="s">
        <v>575</v>
      </c>
      <c r="B201" s="20" t="s">
        <v>25</v>
      </c>
      <c r="C201" s="18">
        <f>ABS(VLOOKUP(A201,[24]TB070722!$H$9:$P$2104,9,0))</f>
        <v>120000</v>
      </c>
      <c r="D201" s="18">
        <f t="shared" si="3"/>
        <v>-120000</v>
      </c>
      <c r="E201" s="19" t="s">
        <v>510</v>
      </c>
      <c r="F201" s="19" t="s">
        <v>574</v>
      </c>
      <c r="G201" s="21" t="s">
        <v>456</v>
      </c>
      <c r="H201" s="19">
        <f>_xlfn.XLOOKUP(F201,'[25]SCHEDULES OF IE'!$B$6:$B$136,'[25]SCHEDULES OF IE'!$G$6:$G$136)</f>
        <v>21</v>
      </c>
      <c r="I201" s="15">
        <f>IFERROR(_xlfn.XLOOKUP(A201,'Overall Trial 22-23R'!B:B,'Overall Trial 22-23R'!M:M),)</f>
        <v>0</v>
      </c>
    </row>
    <row r="202" spans="1:9" x14ac:dyDescent="0.25">
      <c r="A202" s="19" t="s">
        <v>576</v>
      </c>
      <c r="B202" s="20" t="s">
        <v>25</v>
      </c>
      <c r="C202" s="18">
        <f>ABS(VLOOKUP(A202,[24]TB070722!$H$9:$P$2104,9,0))</f>
        <v>135000</v>
      </c>
      <c r="D202" s="18">
        <f t="shared" si="3"/>
        <v>-135000</v>
      </c>
      <c r="E202" s="19" t="s">
        <v>510</v>
      </c>
      <c r="F202" s="19" t="s">
        <v>574</v>
      </c>
      <c r="G202" s="21" t="s">
        <v>456</v>
      </c>
      <c r="H202" s="19">
        <f>_xlfn.XLOOKUP(F202,'[25]SCHEDULES OF IE'!$B$6:$B$136,'[25]SCHEDULES OF IE'!$G$6:$G$136)</f>
        <v>21</v>
      </c>
      <c r="I202" s="15">
        <f>IFERROR(_xlfn.XLOOKUP(A202,'Overall Trial 22-23R'!B:B,'Overall Trial 22-23R'!M:M),)</f>
        <v>0</v>
      </c>
    </row>
    <row r="203" spans="1:9" x14ac:dyDescent="0.25">
      <c r="A203" s="19" t="s">
        <v>577</v>
      </c>
      <c r="B203" s="20" t="s">
        <v>25</v>
      </c>
      <c r="C203" s="18">
        <f>ABS(VLOOKUP(A203,[24]TB070722!$H$9:$P$2104,9,0))</f>
        <v>2219985</v>
      </c>
      <c r="D203" s="18">
        <f t="shared" si="3"/>
        <v>-2219985</v>
      </c>
      <c r="E203" s="19" t="s">
        <v>510</v>
      </c>
      <c r="F203" s="19" t="s">
        <v>574</v>
      </c>
      <c r="G203" s="21" t="s">
        <v>456</v>
      </c>
      <c r="H203" s="19">
        <f>_xlfn.XLOOKUP(F203,'[25]SCHEDULES OF IE'!$B$6:$B$136,'[25]SCHEDULES OF IE'!$G$6:$G$136)</f>
        <v>21</v>
      </c>
      <c r="I203" s="15">
        <f>IFERROR(_xlfn.XLOOKUP(A203,'Overall Trial 22-23R'!B:B,'Overall Trial 22-23R'!M:M),)</f>
        <v>0</v>
      </c>
    </row>
    <row r="204" spans="1:9" x14ac:dyDescent="0.25">
      <c r="A204" s="19" t="s">
        <v>578</v>
      </c>
      <c r="B204" s="20" t="s">
        <v>25</v>
      </c>
      <c r="C204" s="18">
        <f>ABS(VLOOKUP(A204,[24]TB070722!$H$9:$P$2104,9,0))</f>
        <v>272500</v>
      </c>
      <c r="D204" s="18">
        <f t="shared" si="3"/>
        <v>-272500</v>
      </c>
      <c r="E204" s="19" t="s">
        <v>510</v>
      </c>
      <c r="F204" s="19" t="s">
        <v>574</v>
      </c>
      <c r="G204" s="21" t="s">
        <v>456</v>
      </c>
      <c r="H204" s="19">
        <f>_xlfn.XLOOKUP(F204,'[25]SCHEDULES OF IE'!$B$6:$B$136,'[25]SCHEDULES OF IE'!$G$6:$G$136)</f>
        <v>21</v>
      </c>
      <c r="I204" s="15">
        <f>IFERROR(_xlfn.XLOOKUP(A204,'Overall Trial 22-23R'!B:B,'Overall Trial 22-23R'!M:M),)</f>
        <v>0</v>
      </c>
    </row>
    <row r="205" spans="1:9" x14ac:dyDescent="0.25">
      <c r="A205" s="19" t="s">
        <v>579</v>
      </c>
      <c r="B205" s="20" t="s">
        <v>25</v>
      </c>
      <c r="C205" s="18">
        <f>ABS(VLOOKUP(A205,[24]TB070722!$H$9:$P$2104,9,0))</f>
        <v>1856000</v>
      </c>
      <c r="D205" s="18">
        <f t="shared" si="3"/>
        <v>-1856000</v>
      </c>
      <c r="E205" s="19" t="s">
        <v>510</v>
      </c>
      <c r="F205" s="19" t="s">
        <v>574</v>
      </c>
      <c r="G205" s="21" t="s">
        <v>456</v>
      </c>
      <c r="H205" s="19">
        <f>_xlfn.XLOOKUP(F205,'[25]SCHEDULES OF IE'!$B$6:$B$136,'[25]SCHEDULES OF IE'!$G$6:$G$136)</f>
        <v>21</v>
      </c>
      <c r="I205" s="15">
        <f>IFERROR(_xlfn.XLOOKUP(A205,'Overall Trial 22-23R'!B:B,'Overall Trial 22-23R'!M:M),)</f>
        <v>0</v>
      </c>
    </row>
    <row r="206" spans="1:9" x14ac:dyDescent="0.25">
      <c r="A206" s="19" t="s">
        <v>580</v>
      </c>
      <c r="B206" s="20" t="s">
        <v>25</v>
      </c>
      <c r="C206" s="18">
        <f>ABS(VLOOKUP(A206,[24]TB070722!$H$9:$P$2104,9,0))</f>
        <v>112500</v>
      </c>
      <c r="D206" s="18">
        <f t="shared" si="3"/>
        <v>-112500</v>
      </c>
      <c r="E206" s="19" t="s">
        <v>510</v>
      </c>
      <c r="F206" s="19" t="s">
        <v>574</v>
      </c>
      <c r="G206" s="21" t="s">
        <v>456</v>
      </c>
      <c r="H206" s="19">
        <f>_xlfn.XLOOKUP(F206,'[25]SCHEDULES OF IE'!$B$6:$B$136,'[25]SCHEDULES OF IE'!$G$6:$G$136)</f>
        <v>21</v>
      </c>
      <c r="I206" s="15">
        <f>IFERROR(_xlfn.XLOOKUP(A206,'Overall Trial 22-23R'!B:B,'Overall Trial 22-23R'!M:M),)</f>
        <v>0</v>
      </c>
    </row>
    <row r="207" spans="1:9" x14ac:dyDescent="0.25">
      <c r="A207" s="19" t="s">
        <v>581</v>
      </c>
      <c r="B207" s="20" t="s">
        <v>25</v>
      </c>
      <c r="C207" s="18">
        <f>ABS(VLOOKUP(A207,[24]TB070722!$H$9:$P$2104,9,0))</f>
        <v>581000</v>
      </c>
      <c r="D207" s="18">
        <f t="shared" si="3"/>
        <v>-581000</v>
      </c>
      <c r="E207" s="19" t="s">
        <v>510</v>
      </c>
      <c r="F207" s="19" t="s">
        <v>574</v>
      </c>
      <c r="G207" s="21" t="s">
        <v>456</v>
      </c>
      <c r="H207" s="19">
        <f>_xlfn.XLOOKUP(F207,'[25]SCHEDULES OF IE'!$B$6:$B$136,'[25]SCHEDULES OF IE'!$G$6:$G$136)</f>
        <v>21</v>
      </c>
      <c r="I207" s="15">
        <f>IFERROR(_xlfn.XLOOKUP(A207,'Overall Trial 22-23R'!B:B,'Overall Trial 22-23R'!M:M),)</f>
        <v>0</v>
      </c>
    </row>
    <row r="208" spans="1:9" x14ac:dyDescent="0.25">
      <c r="A208" s="19" t="s">
        <v>582</v>
      </c>
      <c r="B208" s="20" t="s">
        <v>25</v>
      </c>
      <c r="C208" s="18">
        <f>ABS(VLOOKUP(A208,[24]TB070722!$H$9:$P$2104,9,0))</f>
        <v>13450250</v>
      </c>
      <c r="D208" s="18">
        <f t="shared" si="3"/>
        <v>-13450250</v>
      </c>
      <c r="E208" s="19" t="s">
        <v>510</v>
      </c>
      <c r="F208" s="19" t="s">
        <v>583</v>
      </c>
      <c r="G208" s="21" t="s">
        <v>456</v>
      </c>
      <c r="H208" s="19">
        <f>_xlfn.XLOOKUP(F208,'[25]SCHEDULES OF IE'!$B$6:$B$136,'[25]SCHEDULES OF IE'!$G$6:$G$136)</f>
        <v>20</v>
      </c>
      <c r="I208" s="15">
        <f>IFERROR(_xlfn.XLOOKUP(A208,'Overall Trial 22-23R'!B:B,'Overall Trial 22-23R'!M:M),)</f>
        <v>0</v>
      </c>
    </row>
    <row r="209" spans="1:9" x14ac:dyDescent="0.25">
      <c r="A209" s="19" t="s">
        <v>584</v>
      </c>
      <c r="B209" s="20" t="s">
        <v>25</v>
      </c>
      <c r="C209" s="18">
        <f>ABS(VLOOKUP(A209,[24]TB070722!$H$9:$P$2104,9,0))</f>
        <v>1047095</v>
      </c>
      <c r="D209" s="18">
        <f t="shared" si="3"/>
        <v>-1047095</v>
      </c>
      <c r="E209" s="19" t="s">
        <v>510</v>
      </c>
      <c r="F209" s="19" t="s">
        <v>583</v>
      </c>
      <c r="G209" s="21" t="s">
        <v>456</v>
      </c>
      <c r="H209" s="19">
        <f>_xlfn.XLOOKUP(F209,'[25]SCHEDULES OF IE'!$B$6:$B$136,'[25]SCHEDULES OF IE'!$G$6:$G$136)</f>
        <v>20</v>
      </c>
      <c r="I209" s="15">
        <f>IFERROR(_xlfn.XLOOKUP(A209,'Overall Trial 22-23R'!B:B,'Overall Trial 22-23R'!M:M),)</f>
        <v>0</v>
      </c>
    </row>
    <row r="210" spans="1:9" x14ac:dyDescent="0.25">
      <c r="A210" s="19" t="s">
        <v>585</v>
      </c>
      <c r="B210" s="20" t="s">
        <v>1</v>
      </c>
      <c r="C210" s="18">
        <f>ABS(VLOOKUP(A210,[24]TB070722!$H$9:$P$2104,9,0))</f>
        <v>0</v>
      </c>
      <c r="D210" s="18">
        <f t="shared" si="3"/>
        <v>0</v>
      </c>
      <c r="E210" s="19" t="s">
        <v>510</v>
      </c>
      <c r="F210" s="19" t="s">
        <v>583</v>
      </c>
      <c r="G210" s="21" t="s">
        <v>456</v>
      </c>
      <c r="H210" s="19">
        <f>_xlfn.XLOOKUP(F210,'[25]SCHEDULES OF IE'!$B$6:$B$136,'[25]SCHEDULES OF IE'!$G$6:$G$136)</f>
        <v>20</v>
      </c>
      <c r="I210" s="15">
        <f>IFERROR(_xlfn.XLOOKUP(A210,'Overall Trial 22-23R'!B:B,'Overall Trial 22-23R'!M:M),)</f>
        <v>0</v>
      </c>
    </row>
    <row r="211" spans="1:9" x14ac:dyDescent="0.25">
      <c r="A211" s="19" t="s">
        <v>586</v>
      </c>
      <c r="B211" s="20" t="s">
        <v>25</v>
      </c>
      <c r="C211" s="18">
        <f>ABS(VLOOKUP(A211,[24]TB070722!$H$9:$P$2104,9,0))</f>
        <v>108083</v>
      </c>
      <c r="D211" s="18">
        <f t="shared" si="3"/>
        <v>-108083</v>
      </c>
      <c r="E211" s="19" t="s">
        <v>510</v>
      </c>
      <c r="F211" s="19" t="s">
        <v>583</v>
      </c>
      <c r="G211" s="21" t="s">
        <v>456</v>
      </c>
      <c r="H211" s="19">
        <f>_xlfn.XLOOKUP(F211,'[25]SCHEDULES OF IE'!$B$6:$B$136,'[25]SCHEDULES OF IE'!$G$6:$G$136)</f>
        <v>20</v>
      </c>
      <c r="I211" s="15">
        <f>IFERROR(_xlfn.XLOOKUP(A211,'Overall Trial 22-23R'!B:B,'Overall Trial 22-23R'!M:M),)</f>
        <v>0</v>
      </c>
    </row>
    <row r="212" spans="1:9" x14ac:dyDescent="0.25">
      <c r="A212" s="19" t="s">
        <v>587</v>
      </c>
      <c r="B212" s="20" t="s">
        <v>25</v>
      </c>
      <c r="C212" s="18">
        <f>ABS(VLOOKUP(A212,[24]TB070722!$H$9:$P$2104,9,0))</f>
        <v>60847</v>
      </c>
      <c r="D212" s="18">
        <f t="shared" si="3"/>
        <v>-60847</v>
      </c>
      <c r="E212" s="19" t="s">
        <v>510</v>
      </c>
      <c r="F212" s="19" t="s">
        <v>511</v>
      </c>
      <c r="G212" s="21" t="s">
        <v>456</v>
      </c>
      <c r="H212" s="19">
        <f>_xlfn.XLOOKUP(F212,'[25]SCHEDULES OF IE'!$B$6:$B$136,'[25]SCHEDULES OF IE'!$G$6:$G$136)</f>
        <v>21</v>
      </c>
      <c r="I212" s="15">
        <f>IFERROR(_xlfn.XLOOKUP(A212,'Overall Trial 22-23R'!B:B,'Overall Trial 22-23R'!M:M),)</f>
        <v>0</v>
      </c>
    </row>
    <row r="213" spans="1:9" x14ac:dyDescent="0.25">
      <c r="A213" s="19" t="s">
        <v>588</v>
      </c>
      <c r="B213" s="20" t="s">
        <v>25</v>
      </c>
      <c r="C213" s="18">
        <f>ABS(VLOOKUP(A213,[24]TB070722!$H$9:$P$2104,9,0))</f>
        <v>30000</v>
      </c>
      <c r="D213" s="18">
        <f t="shared" si="3"/>
        <v>-30000</v>
      </c>
      <c r="E213" s="19" t="s">
        <v>510</v>
      </c>
      <c r="F213" s="19" t="s">
        <v>511</v>
      </c>
      <c r="G213" s="21" t="s">
        <v>456</v>
      </c>
      <c r="H213" s="19">
        <f>_xlfn.XLOOKUP(F213,'[25]SCHEDULES OF IE'!$B$6:$B$136,'[25]SCHEDULES OF IE'!$G$6:$G$136)</f>
        <v>21</v>
      </c>
      <c r="I213" s="15">
        <f>IFERROR(_xlfn.XLOOKUP(A213,'Overall Trial 22-23R'!B:B,'Overall Trial 22-23R'!M:M),)</f>
        <v>0</v>
      </c>
    </row>
    <row r="214" spans="1:9" x14ac:dyDescent="0.25">
      <c r="A214" s="19" t="s">
        <v>589</v>
      </c>
      <c r="B214" s="20" t="s">
        <v>25</v>
      </c>
      <c r="C214" s="18">
        <f>ABS(VLOOKUP(A214,[24]TB070722!$H$9:$P$2104,9,0))</f>
        <v>7510</v>
      </c>
      <c r="D214" s="18">
        <f t="shared" si="3"/>
        <v>-7510</v>
      </c>
      <c r="E214" s="19" t="s">
        <v>510</v>
      </c>
      <c r="F214" s="19" t="s">
        <v>511</v>
      </c>
      <c r="G214" s="21" t="s">
        <v>456</v>
      </c>
      <c r="H214" s="19">
        <f>_xlfn.XLOOKUP(F214,'[25]SCHEDULES OF IE'!$B$6:$B$136,'[25]SCHEDULES OF IE'!$G$6:$G$136)</f>
        <v>21</v>
      </c>
      <c r="I214" s="15">
        <f>IFERROR(_xlfn.XLOOKUP(A214,'Overall Trial 22-23R'!B:B,'Overall Trial 22-23R'!M:M),)</f>
        <v>0</v>
      </c>
    </row>
    <row r="215" spans="1:9" x14ac:dyDescent="0.25">
      <c r="A215" s="19" t="s">
        <v>590</v>
      </c>
      <c r="B215" s="20" t="s">
        <v>25</v>
      </c>
      <c r="C215" s="18">
        <f>ABS(VLOOKUP(A215,[24]TB070722!$H$9:$P$2104,9,0))</f>
        <v>560042.96</v>
      </c>
      <c r="D215" s="18">
        <f t="shared" si="3"/>
        <v>-560042.96</v>
      </c>
      <c r="E215" s="19" t="s">
        <v>510</v>
      </c>
      <c r="F215" s="19" t="s">
        <v>511</v>
      </c>
      <c r="G215" s="21" t="s">
        <v>456</v>
      </c>
      <c r="H215" s="19">
        <f>_xlfn.XLOOKUP(F215,'[25]SCHEDULES OF IE'!$B$6:$B$136,'[25]SCHEDULES OF IE'!$G$6:$G$136)</f>
        <v>21</v>
      </c>
      <c r="I215" s="15">
        <f>IFERROR(_xlfn.XLOOKUP(A215,'Overall Trial 22-23R'!B:B,'Overall Trial 22-23R'!M:M),)</f>
        <v>0</v>
      </c>
    </row>
    <row r="216" spans="1:9" x14ac:dyDescent="0.25">
      <c r="A216" s="19" t="s">
        <v>591</v>
      </c>
      <c r="B216" s="20" t="s">
        <v>25</v>
      </c>
      <c r="C216" s="18">
        <f>ABS(VLOOKUP(A216,[24]TB070722!$H$9:$P$2104,9,0))</f>
        <v>713512</v>
      </c>
      <c r="D216" s="18">
        <f t="shared" si="3"/>
        <v>-713512</v>
      </c>
      <c r="E216" s="19" t="s">
        <v>510</v>
      </c>
      <c r="F216" s="19" t="s">
        <v>511</v>
      </c>
      <c r="G216" s="21" t="s">
        <v>456</v>
      </c>
      <c r="H216" s="19">
        <f>_xlfn.XLOOKUP(F216,'[25]SCHEDULES OF IE'!$B$6:$B$136,'[25]SCHEDULES OF IE'!$G$6:$G$136)</f>
        <v>21</v>
      </c>
      <c r="I216" s="15">
        <f>IFERROR(_xlfn.XLOOKUP(A216,'Overall Trial 22-23R'!B:B,'Overall Trial 22-23R'!M:M),)</f>
        <v>0</v>
      </c>
    </row>
    <row r="217" spans="1:9" x14ac:dyDescent="0.25">
      <c r="A217" s="19" t="s">
        <v>592</v>
      </c>
      <c r="B217" s="20" t="s">
        <v>25</v>
      </c>
      <c r="C217" s="18">
        <f>ABS(VLOOKUP(A217,[24]TB070722!$H$9:$P$2104,9,0))</f>
        <v>718933</v>
      </c>
      <c r="D217" s="18">
        <f t="shared" si="3"/>
        <v>-718933</v>
      </c>
      <c r="E217" s="19" t="s">
        <v>510</v>
      </c>
      <c r="F217" s="19" t="s">
        <v>491</v>
      </c>
      <c r="G217" s="21" t="s">
        <v>456</v>
      </c>
      <c r="H217" s="19">
        <f>_xlfn.XLOOKUP(F217,'[25]SCHEDULES OF IE'!$B$6:$B$136,'[25]SCHEDULES OF IE'!$G$6:$G$136)</f>
        <v>24</v>
      </c>
      <c r="I217" s="15">
        <f>IFERROR(_xlfn.XLOOKUP(A217,'Overall Trial 22-23R'!B:B,'Overall Trial 22-23R'!M:M),)</f>
        <v>0</v>
      </c>
    </row>
    <row r="218" spans="1:9" x14ac:dyDescent="0.25">
      <c r="A218" s="19" t="s">
        <v>593</v>
      </c>
      <c r="B218" s="20" t="s">
        <v>25</v>
      </c>
      <c r="C218" s="18">
        <f>ABS(VLOOKUP(A218,[24]TB070722!$H$9:$P$2104,9,0))</f>
        <v>0</v>
      </c>
      <c r="D218" s="18">
        <f t="shared" si="3"/>
        <v>0</v>
      </c>
      <c r="E218" s="19" t="s">
        <v>510</v>
      </c>
      <c r="F218" s="19" t="s">
        <v>511</v>
      </c>
      <c r="G218" s="21" t="s">
        <v>456</v>
      </c>
      <c r="H218" s="19">
        <f>_xlfn.XLOOKUP(F218,'[25]SCHEDULES OF IE'!$B$6:$B$136,'[25]SCHEDULES OF IE'!$G$6:$G$136)</f>
        <v>21</v>
      </c>
      <c r="I218" s="15">
        <f>IFERROR(_xlfn.XLOOKUP(A218,'Overall Trial 22-23R'!B:B,'Overall Trial 22-23R'!M:M),)</f>
        <v>0</v>
      </c>
    </row>
    <row r="219" spans="1:9" x14ac:dyDescent="0.25">
      <c r="A219" s="19" t="s">
        <v>594</v>
      </c>
      <c r="B219" s="20" t="s">
        <v>25</v>
      </c>
      <c r="C219" s="18">
        <f>ABS(VLOOKUP(A219,[24]TB070722!$H$9:$P$2104,9,0))</f>
        <v>0</v>
      </c>
      <c r="D219" s="18">
        <f t="shared" si="3"/>
        <v>0</v>
      </c>
      <c r="E219" s="19" t="s">
        <v>510</v>
      </c>
      <c r="F219" s="19" t="s">
        <v>511</v>
      </c>
      <c r="G219" s="21" t="s">
        <v>456</v>
      </c>
      <c r="H219" s="19">
        <f>_xlfn.XLOOKUP(F219,'[25]SCHEDULES OF IE'!$B$6:$B$136,'[25]SCHEDULES OF IE'!$G$6:$G$136)</f>
        <v>21</v>
      </c>
      <c r="I219" s="15">
        <f>IFERROR(_xlfn.XLOOKUP(A219,'Overall Trial 22-23R'!B:B,'Overall Trial 22-23R'!M:M),)</f>
        <v>0</v>
      </c>
    </row>
    <row r="220" spans="1:9" x14ac:dyDescent="0.25">
      <c r="A220" s="19" t="s">
        <v>595</v>
      </c>
      <c r="B220" s="20" t="s">
        <v>1</v>
      </c>
      <c r="C220" s="18">
        <f>ABS(VLOOKUP(A220,[24]TB070722!$H$9:$P$2104,9,0))</f>
        <v>92710</v>
      </c>
      <c r="D220" s="18">
        <f t="shared" si="3"/>
        <v>92710</v>
      </c>
      <c r="E220" s="19" t="s">
        <v>510</v>
      </c>
      <c r="F220" s="19" t="s">
        <v>511</v>
      </c>
      <c r="G220" s="21" t="s">
        <v>456</v>
      </c>
      <c r="H220" s="19">
        <f>_xlfn.XLOOKUP(F220,'[25]SCHEDULES OF IE'!$B$6:$B$136,'[25]SCHEDULES OF IE'!$G$6:$G$136)</f>
        <v>21</v>
      </c>
      <c r="I220" s="15">
        <f>IFERROR(_xlfn.XLOOKUP(A220,'Overall Trial 22-23R'!B:B,'Overall Trial 22-23R'!M:M),)</f>
        <v>0</v>
      </c>
    </row>
    <row r="221" spans="1:9" x14ac:dyDescent="0.25">
      <c r="A221" s="19" t="s">
        <v>596</v>
      </c>
      <c r="B221" s="20" t="s">
        <v>25</v>
      </c>
      <c r="C221" s="18">
        <f>ABS(VLOOKUP(A221,[24]TB070722!$H$9:$P$2104,9,0))</f>
        <v>24266</v>
      </c>
      <c r="D221" s="18">
        <f t="shared" si="3"/>
        <v>-24266</v>
      </c>
      <c r="E221" s="19" t="s">
        <v>510</v>
      </c>
      <c r="F221" s="19" t="s">
        <v>511</v>
      </c>
      <c r="G221" s="21" t="s">
        <v>456</v>
      </c>
      <c r="H221" s="19">
        <f>_xlfn.XLOOKUP(F221,'[25]SCHEDULES OF IE'!$B$6:$B$136,'[25]SCHEDULES OF IE'!$G$6:$G$136)</f>
        <v>21</v>
      </c>
      <c r="I221" s="15">
        <f>IFERROR(_xlfn.XLOOKUP(A221,'Overall Trial 22-23R'!B:B,'Overall Trial 22-23R'!M:M),)</f>
        <v>0</v>
      </c>
    </row>
    <row r="222" spans="1:9" x14ac:dyDescent="0.25">
      <c r="A222" s="19" t="s">
        <v>597</v>
      </c>
      <c r="B222" s="20" t="s">
        <v>1</v>
      </c>
      <c r="C222" s="18">
        <f>ABS(VLOOKUP(A222,[24]TB070722!$H$9:$P$2104,9,0))</f>
        <v>39500</v>
      </c>
      <c r="D222" s="18">
        <f t="shared" si="3"/>
        <v>39500</v>
      </c>
      <c r="E222" s="19" t="s">
        <v>510</v>
      </c>
      <c r="F222" s="19" t="s">
        <v>511</v>
      </c>
      <c r="G222" s="21" t="s">
        <v>456</v>
      </c>
      <c r="H222" s="19">
        <f>_xlfn.XLOOKUP(F222,'[25]SCHEDULES OF IE'!$B$6:$B$136,'[25]SCHEDULES OF IE'!$G$6:$G$136)</f>
        <v>21</v>
      </c>
      <c r="I222" s="15">
        <f>IFERROR(_xlfn.XLOOKUP(A222,'Overall Trial 22-23R'!B:B,'Overall Trial 22-23R'!M:M),)</f>
        <v>0</v>
      </c>
    </row>
    <row r="223" spans="1:9" x14ac:dyDescent="0.25">
      <c r="A223" s="19" t="s">
        <v>598</v>
      </c>
      <c r="B223" s="20" t="s">
        <v>25</v>
      </c>
      <c r="C223" s="18">
        <f>ABS(VLOOKUP(A223,[24]TB070722!$H$9:$P$2104,9,0))</f>
        <v>36183</v>
      </c>
      <c r="D223" s="18">
        <f t="shared" si="3"/>
        <v>-36183</v>
      </c>
      <c r="E223" s="19" t="s">
        <v>510</v>
      </c>
      <c r="F223" s="19" t="s">
        <v>599</v>
      </c>
      <c r="G223" s="21" t="s">
        <v>456</v>
      </c>
      <c r="H223" s="19">
        <f>_xlfn.XLOOKUP(F223,'[25]SCHEDULES OF IE'!$B$6:$B$136,'[25]SCHEDULES OF IE'!$G$6:$G$136)</f>
        <v>22</v>
      </c>
      <c r="I223" s="15">
        <f>IFERROR(_xlfn.XLOOKUP(A223,'Overall Trial 22-23R'!B:B,'Overall Trial 22-23R'!M:M),)</f>
        <v>0</v>
      </c>
    </row>
    <row r="224" spans="1:9" x14ac:dyDescent="0.25">
      <c r="A224" s="19" t="s">
        <v>144</v>
      </c>
      <c r="B224" s="20" t="s">
        <v>25</v>
      </c>
      <c r="C224" s="18">
        <f>ABS(VLOOKUP(A224,[24]TB070722!$H$9:$P$2104,9,0))</f>
        <v>1909713.6700000002</v>
      </c>
      <c r="D224" s="18">
        <f t="shared" si="3"/>
        <v>-1909713.6700000002</v>
      </c>
      <c r="E224" s="19" t="s">
        <v>510</v>
      </c>
      <c r="F224" s="19" t="s">
        <v>599</v>
      </c>
      <c r="G224" s="21" t="s">
        <v>456</v>
      </c>
      <c r="H224" s="19">
        <f>_xlfn.XLOOKUP(F224,'[25]SCHEDULES OF IE'!$B$6:$B$136,'[25]SCHEDULES OF IE'!$G$6:$G$136)</f>
        <v>22</v>
      </c>
      <c r="I224" s="15">
        <f>IFERROR(_xlfn.XLOOKUP(A224,'Overall Trial 22-23R'!B:B,'Overall Trial 22-23R'!M:M),)</f>
        <v>0</v>
      </c>
    </row>
    <row r="225" spans="1:9" x14ac:dyDescent="0.25">
      <c r="A225" s="19" t="s">
        <v>600</v>
      </c>
      <c r="B225" s="20" t="s">
        <v>25</v>
      </c>
      <c r="C225" s="18">
        <f>ABS(VLOOKUP(A225,[24]TB070722!$H$9:$P$2104,9,0))</f>
        <v>31258</v>
      </c>
      <c r="D225" s="18">
        <f t="shared" si="3"/>
        <v>-31258</v>
      </c>
      <c r="E225" s="19" t="s">
        <v>510</v>
      </c>
      <c r="F225" s="19" t="s">
        <v>511</v>
      </c>
      <c r="G225" s="21" t="s">
        <v>456</v>
      </c>
      <c r="H225" s="19">
        <f>_xlfn.XLOOKUP(F225,'[25]SCHEDULES OF IE'!$B$6:$B$136,'[25]SCHEDULES OF IE'!$G$6:$G$136)</f>
        <v>21</v>
      </c>
      <c r="I225" s="15">
        <f>IFERROR(_xlfn.XLOOKUP(A225,'Overall Trial 22-23R'!B:B,'Overall Trial 22-23R'!M:M),)</f>
        <v>0</v>
      </c>
    </row>
    <row r="226" spans="1:9" x14ac:dyDescent="0.25">
      <c r="A226" s="19" t="s">
        <v>601</v>
      </c>
      <c r="B226" s="20" t="s">
        <v>25</v>
      </c>
      <c r="C226" s="18">
        <f>ABS(VLOOKUP(A226,[24]TB070722!$H$9:$P$2104,9,0))</f>
        <v>213145</v>
      </c>
      <c r="D226" s="18">
        <f t="shared" si="3"/>
        <v>-213145</v>
      </c>
      <c r="E226" s="19" t="s">
        <v>510</v>
      </c>
      <c r="F226" s="19" t="s">
        <v>511</v>
      </c>
      <c r="G226" s="21" t="s">
        <v>456</v>
      </c>
      <c r="H226" s="19">
        <f>_xlfn.XLOOKUP(F226,'[25]SCHEDULES OF IE'!$B$6:$B$136,'[25]SCHEDULES OF IE'!$G$6:$G$136)</f>
        <v>21</v>
      </c>
      <c r="I226" s="15">
        <f>IFERROR(_xlfn.XLOOKUP(A226,'Overall Trial 22-23R'!B:B,'Overall Trial 22-23R'!M:M),)</f>
        <v>0</v>
      </c>
    </row>
    <row r="227" spans="1:9" x14ac:dyDescent="0.25">
      <c r="A227" s="19" t="s">
        <v>602</v>
      </c>
      <c r="B227" s="20" t="s">
        <v>25</v>
      </c>
      <c r="C227" s="18">
        <f>ABS(VLOOKUP(A227,[24]TB070722!$H$9:$P$2104,9,0))</f>
        <v>0</v>
      </c>
      <c r="D227" s="18">
        <f t="shared" si="3"/>
        <v>0</v>
      </c>
      <c r="E227" s="19" t="s">
        <v>510</v>
      </c>
      <c r="F227" s="19" t="s">
        <v>511</v>
      </c>
      <c r="G227" s="21" t="s">
        <v>456</v>
      </c>
      <c r="H227" s="19">
        <f>_xlfn.XLOOKUP(F227,'[25]SCHEDULES OF IE'!$B$6:$B$136,'[25]SCHEDULES OF IE'!$G$6:$G$136)</f>
        <v>21</v>
      </c>
      <c r="I227" s="15">
        <f>IFERROR(_xlfn.XLOOKUP(A227,'Overall Trial 22-23R'!B:B,'Overall Trial 22-23R'!M:M),)</f>
        <v>0</v>
      </c>
    </row>
    <row r="228" spans="1:9" x14ac:dyDescent="0.25">
      <c r="A228" s="19" t="s">
        <v>603</v>
      </c>
      <c r="B228" s="20" t="s">
        <v>1</v>
      </c>
      <c r="C228" s="18">
        <f>ABS(VLOOKUP(A228,[24]TB070722!$H$9:$P$2104,9,0))</f>
        <v>0</v>
      </c>
      <c r="D228" s="18">
        <f t="shared" si="3"/>
        <v>0</v>
      </c>
      <c r="E228" s="19" t="s">
        <v>510</v>
      </c>
      <c r="F228" s="19" t="s">
        <v>511</v>
      </c>
      <c r="G228" s="21" t="s">
        <v>456</v>
      </c>
      <c r="H228" s="19">
        <f>_xlfn.XLOOKUP(F228,'[25]SCHEDULES OF IE'!$B$6:$B$136,'[25]SCHEDULES OF IE'!$G$6:$G$136)</f>
        <v>21</v>
      </c>
      <c r="I228" s="15">
        <f>IFERROR(_xlfn.XLOOKUP(A228,'Overall Trial 22-23R'!B:B,'Overall Trial 22-23R'!M:M),)</f>
        <v>0</v>
      </c>
    </row>
    <row r="229" spans="1:9" x14ac:dyDescent="0.25">
      <c r="A229" s="19" t="s">
        <v>604</v>
      </c>
      <c r="B229" s="20" t="s">
        <v>25</v>
      </c>
      <c r="C229" s="18">
        <f>ABS(VLOOKUP(A229,[24]TB070722!$H$9:$P$2104,9,0))</f>
        <v>139450</v>
      </c>
      <c r="D229" s="18">
        <f t="shared" si="3"/>
        <v>-139450</v>
      </c>
      <c r="E229" s="19" t="s">
        <v>510</v>
      </c>
      <c r="F229" s="19" t="s">
        <v>511</v>
      </c>
      <c r="G229" s="21" t="s">
        <v>456</v>
      </c>
      <c r="H229" s="19">
        <f>_xlfn.XLOOKUP(F229,'[25]SCHEDULES OF IE'!$B$6:$B$136,'[25]SCHEDULES OF IE'!$G$6:$G$136)</f>
        <v>21</v>
      </c>
      <c r="I229" s="15">
        <f>IFERROR(_xlfn.XLOOKUP(A229,'Overall Trial 22-23R'!B:B,'Overall Trial 22-23R'!M:M),)</f>
        <v>0</v>
      </c>
    </row>
    <row r="230" spans="1:9" x14ac:dyDescent="0.25">
      <c r="A230" s="19" t="s">
        <v>605</v>
      </c>
      <c r="B230" s="20" t="s">
        <v>25</v>
      </c>
      <c r="C230" s="18">
        <f>ABS(VLOOKUP(A230,[24]TB070722!$H$9:$P$2104,9,0))</f>
        <v>10800</v>
      </c>
      <c r="D230" s="18">
        <f t="shared" si="3"/>
        <v>-10800</v>
      </c>
      <c r="E230" s="19" t="s">
        <v>510</v>
      </c>
      <c r="F230" s="19" t="s">
        <v>511</v>
      </c>
      <c r="G230" s="21" t="s">
        <v>456</v>
      </c>
      <c r="H230" s="19">
        <f>_xlfn.XLOOKUP(F230,'[25]SCHEDULES OF IE'!$B$6:$B$136,'[25]SCHEDULES OF IE'!$G$6:$G$136)</f>
        <v>21</v>
      </c>
      <c r="I230" s="15">
        <f>IFERROR(_xlfn.XLOOKUP(A230,'Overall Trial 22-23R'!B:B,'Overall Trial 22-23R'!M:M),)</f>
        <v>0</v>
      </c>
    </row>
    <row r="231" spans="1:9" x14ac:dyDescent="0.25">
      <c r="A231" s="19" t="s">
        <v>606</v>
      </c>
      <c r="B231" s="20" t="s">
        <v>25</v>
      </c>
      <c r="C231" s="18">
        <f>ABS(VLOOKUP(A231,[24]TB070722!$H$9:$P$2104,9,0))</f>
        <v>44556.28</v>
      </c>
      <c r="D231" s="18">
        <f t="shared" si="3"/>
        <v>-44556.28</v>
      </c>
      <c r="E231" s="19" t="s">
        <v>510</v>
      </c>
      <c r="F231" s="19" t="s">
        <v>511</v>
      </c>
      <c r="G231" s="21" t="s">
        <v>456</v>
      </c>
      <c r="H231" s="19">
        <f>_xlfn.XLOOKUP(F231,'[25]SCHEDULES OF IE'!$B$6:$B$136,'[25]SCHEDULES OF IE'!$G$6:$G$136)</f>
        <v>21</v>
      </c>
      <c r="I231" s="15">
        <f>IFERROR(_xlfn.XLOOKUP(A231,'Overall Trial 22-23R'!B:B,'Overall Trial 22-23R'!M:M),)</f>
        <v>0</v>
      </c>
    </row>
    <row r="232" spans="1:9" x14ac:dyDescent="0.25">
      <c r="A232" s="19" t="s">
        <v>607</v>
      </c>
      <c r="B232" s="20" t="s">
        <v>25</v>
      </c>
      <c r="C232" s="18">
        <f>ABS(VLOOKUP(A232,[24]TB070722!$H$9:$P$2104,9,0))</f>
        <v>174750</v>
      </c>
      <c r="D232" s="18">
        <f t="shared" si="3"/>
        <v>-174750</v>
      </c>
      <c r="E232" s="19" t="s">
        <v>510</v>
      </c>
      <c r="F232" s="19" t="s">
        <v>511</v>
      </c>
      <c r="G232" s="21" t="s">
        <v>456</v>
      </c>
      <c r="H232" s="19">
        <f>_xlfn.XLOOKUP(F232,'[25]SCHEDULES OF IE'!$B$6:$B$136,'[25]SCHEDULES OF IE'!$G$6:$G$136)</f>
        <v>21</v>
      </c>
      <c r="I232" s="15">
        <f>IFERROR(_xlfn.XLOOKUP(A232,'Overall Trial 22-23R'!B:B,'Overall Trial 22-23R'!M:M),)</f>
        <v>0</v>
      </c>
    </row>
    <row r="233" spans="1:9" x14ac:dyDescent="0.25">
      <c r="A233" s="19" t="s">
        <v>608</v>
      </c>
      <c r="B233" s="20" t="s">
        <v>25</v>
      </c>
      <c r="C233" s="18">
        <f>ABS(VLOOKUP(A233,[24]TB070722!$H$9:$P$2104,9,0))</f>
        <v>2000000</v>
      </c>
      <c r="D233" s="18">
        <f t="shared" si="3"/>
        <v>-2000000</v>
      </c>
      <c r="E233" s="19" t="s">
        <v>510</v>
      </c>
      <c r="F233" s="19" t="s">
        <v>609</v>
      </c>
      <c r="G233" s="21" t="s">
        <v>456</v>
      </c>
      <c r="H233" s="19">
        <f>_xlfn.XLOOKUP(F233,'[25]SCHEDULES OF IE'!$B$6:$B$136,'[25]SCHEDULES OF IE'!$G$6:$G$136)</f>
        <v>22</v>
      </c>
      <c r="I233" s="15">
        <f>IFERROR(_xlfn.XLOOKUP(A233,'Overall Trial 22-23R'!B:B,'Overall Trial 22-23R'!M:M),)</f>
        <v>0</v>
      </c>
    </row>
    <row r="234" spans="1:9" x14ac:dyDescent="0.25">
      <c r="A234" s="19" t="s">
        <v>610</v>
      </c>
      <c r="B234" s="20" t="s">
        <v>25</v>
      </c>
      <c r="C234" s="18">
        <f>ABS(VLOOKUP(A234,[24]TB070722!$H$9:$P$2104,9,0))</f>
        <v>3500000</v>
      </c>
      <c r="D234" s="18">
        <f t="shared" si="3"/>
        <v>-3500000</v>
      </c>
      <c r="E234" s="19" t="s">
        <v>510</v>
      </c>
      <c r="F234" s="19" t="s">
        <v>609</v>
      </c>
      <c r="G234" s="21" t="s">
        <v>456</v>
      </c>
      <c r="H234" s="19">
        <f>_xlfn.XLOOKUP(F234,'[25]SCHEDULES OF IE'!$B$6:$B$136,'[25]SCHEDULES OF IE'!$G$6:$G$136)</f>
        <v>22</v>
      </c>
      <c r="I234" s="15">
        <f>IFERROR(_xlfn.XLOOKUP(A234,'Overall Trial 22-23R'!B:B,'Overall Trial 22-23R'!M:M),)</f>
        <v>0</v>
      </c>
    </row>
    <row r="235" spans="1:9" x14ac:dyDescent="0.25">
      <c r="A235" s="19" t="s">
        <v>611</v>
      </c>
      <c r="B235" s="20" t="s">
        <v>25</v>
      </c>
      <c r="C235" s="18">
        <f>ABS(VLOOKUP(A235,[24]TB070722!$H$9:$P$2104,9,0))</f>
        <v>14500000</v>
      </c>
      <c r="D235" s="18">
        <f t="shared" si="3"/>
        <v>-14500000</v>
      </c>
      <c r="E235" s="19" t="s">
        <v>510</v>
      </c>
      <c r="F235" s="19" t="s">
        <v>609</v>
      </c>
      <c r="G235" s="21" t="s">
        <v>456</v>
      </c>
      <c r="H235" s="19">
        <f>_xlfn.XLOOKUP(F235,'[25]SCHEDULES OF IE'!$B$6:$B$136,'[25]SCHEDULES OF IE'!$G$6:$G$136)</f>
        <v>22</v>
      </c>
      <c r="I235" s="15">
        <f>IFERROR(_xlfn.XLOOKUP(A235,'Overall Trial 22-23R'!B:B,'Overall Trial 22-23R'!M:M),)</f>
        <v>0</v>
      </c>
    </row>
    <row r="236" spans="1:9" x14ac:dyDescent="0.25">
      <c r="A236" s="19" t="s">
        <v>612</v>
      </c>
      <c r="B236" s="20" t="s">
        <v>25</v>
      </c>
      <c r="C236" s="18">
        <f>ABS(VLOOKUP(A236,[24]TB070722!$H$9:$P$2104,9,0))</f>
        <v>333853</v>
      </c>
      <c r="D236" s="18">
        <f t="shared" si="3"/>
        <v>-333853</v>
      </c>
      <c r="E236" s="19" t="s">
        <v>510</v>
      </c>
      <c r="F236" s="19" t="s">
        <v>599</v>
      </c>
      <c r="G236" s="21" t="s">
        <v>456</v>
      </c>
      <c r="H236" s="19">
        <f>_xlfn.XLOOKUP(F236,'[25]SCHEDULES OF IE'!$B$6:$B$136,'[25]SCHEDULES OF IE'!$G$6:$G$136)</f>
        <v>22</v>
      </c>
      <c r="I236" s="15">
        <f>IFERROR(_xlfn.XLOOKUP(A236,'Overall Trial 22-23R'!B:B,'Overall Trial 22-23R'!M:M),)</f>
        <v>0</v>
      </c>
    </row>
    <row r="237" spans="1:9" x14ac:dyDescent="0.25">
      <c r="A237" s="19" t="s">
        <v>613</v>
      </c>
      <c r="B237" s="20" t="s">
        <v>25</v>
      </c>
      <c r="C237" s="18">
        <f>ABS(VLOOKUP(A237,[24]TB070722!$H$9:$P$2104,9,0))</f>
        <v>15839332.399999999</v>
      </c>
      <c r="D237" s="18">
        <f t="shared" si="3"/>
        <v>-15839332.399999999</v>
      </c>
      <c r="E237" s="19" t="s">
        <v>510</v>
      </c>
      <c r="F237" s="19" t="s">
        <v>614</v>
      </c>
      <c r="G237" s="21" t="s">
        <v>456</v>
      </c>
      <c r="H237" s="19">
        <f>_xlfn.XLOOKUP(F237,'[25]SCHEDULES OF IE'!$B$6:$B$136,'[25]SCHEDULES OF IE'!$G$6:$G$136)</f>
        <v>23</v>
      </c>
      <c r="I237" s="15">
        <f>IFERROR(_xlfn.XLOOKUP(A237,'Overall Trial 22-23R'!B:B,'Overall Trial 22-23R'!M:M),)</f>
        <v>0</v>
      </c>
    </row>
    <row r="238" spans="1:9" x14ac:dyDescent="0.25">
      <c r="A238" s="19" t="s">
        <v>615</v>
      </c>
      <c r="B238" s="20" t="s">
        <v>25</v>
      </c>
      <c r="C238" s="18">
        <f>ABS(VLOOKUP(A238,[24]TB070722!$H$9:$P$2104,9,0))</f>
        <v>290081</v>
      </c>
      <c r="D238" s="18">
        <f t="shared" si="3"/>
        <v>-290081</v>
      </c>
      <c r="E238" s="19" t="s">
        <v>510</v>
      </c>
      <c r="F238" s="19" t="s">
        <v>614</v>
      </c>
      <c r="G238" s="21" t="s">
        <v>456</v>
      </c>
      <c r="H238" s="19">
        <f>_xlfn.XLOOKUP(F238,'[25]SCHEDULES OF IE'!$B$6:$B$136,'[25]SCHEDULES OF IE'!$G$6:$G$136)</f>
        <v>23</v>
      </c>
      <c r="I238" s="15">
        <f>IFERROR(_xlfn.XLOOKUP(A238,'Overall Trial 22-23R'!B:B,'Overall Trial 22-23R'!M:M),)</f>
        <v>0</v>
      </c>
    </row>
    <row r="239" spans="1:9" x14ac:dyDescent="0.25">
      <c r="A239" s="19" t="s">
        <v>616</v>
      </c>
      <c r="B239" s="20" t="s">
        <v>25</v>
      </c>
      <c r="C239" s="18">
        <f>ABS(VLOOKUP(A239,[24]TB070722!$H$9:$P$2104,9,0))</f>
        <v>0</v>
      </c>
      <c r="D239" s="18">
        <f t="shared" si="3"/>
        <v>0</v>
      </c>
      <c r="E239" s="19" t="s">
        <v>510</v>
      </c>
      <c r="F239" s="19" t="s">
        <v>617</v>
      </c>
      <c r="G239" s="21" t="s">
        <v>456</v>
      </c>
      <c r="H239" s="19">
        <f>_xlfn.XLOOKUP(F239,'[25]SCHEDULES OF IE'!$B$6:$B$136,'[25]SCHEDULES OF IE'!$G$6:$G$136)</f>
        <v>23</v>
      </c>
      <c r="I239" s="15">
        <f>IFERROR(_xlfn.XLOOKUP(A239,'Overall Trial 22-23R'!B:B,'Overall Trial 22-23R'!M:M),)</f>
        <v>0</v>
      </c>
    </row>
    <row r="240" spans="1:9" x14ac:dyDescent="0.25">
      <c r="A240" s="19" t="s">
        <v>618</v>
      </c>
      <c r="B240" s="20" t="s">
        <v>25</v>
      </c>
      <c r="C240" s="18">
        <f>ABS(VLOOKUP(A240,[24]TB070722!$H$9:$P$2104,9,0))</f>
        <v>2799081</v>
      </c>
      <c r="D240" s="18">
        <f t="shared" si="3"/>
        <v>-2799081</v>
      </c>
      <c r="E240" s="19" t="s">
        <v>510</v>
      </c>
      <c r="F240" s="19" t="s">
        <v>617</v>
      </c>
      <c r="G240" s="21" t="s">
        <v>456</v>
      </c>
      <c r="H240" s="19">
        <f>_xlfn.XLOOKUP(F240,'[25]SCHEDULES OF IE'!$B$6:$B$136,'[25]SCHEDULES OF IE'!$G$6:$G$136)</f>
        <v>23</v>
      </c>
      <c r="I240" s="15">
        <f>IFERROR(_xlfn.XLOOKUP(A240,'Overall Trial 22-23R'!B:B,'Overall Trial 22-23R'!M:M),)</f>
        <v>0</v>
      </c>
    </row>
    <row r="241" spans="1:9" x14ac:dyDescent="0.25">
      <c r="A241" s="19" t="s">
        <v>619</v>
      </c>
      <c r="B241" s="20" t="s">
        <v>25</v>
      </c>
      <c r="C241" s="18">
        <f>ABS(VLOOKUP(A241,[24]TB070722!$H$9:$P$2104,9,0))</f>
        <v>3051076</v>
      </c>
      <c r="D241" s="18">
        <f t="shared" si="3"/>
        <v>-3051076</v>
      </c>
      <c r="E241" s="19" t="s">
        <v>510</v>
      </c>
      <c r="F241" s="19" t="s">
        <v>620</v>
      </c>
      <c r="G241" s="21" t="s">
        <v>456</v>
      </c>
      <c r="H241" s="19">
        <f>_xlfn.XLOOKUP(F241,'[25]SCHEDULES OF IE'!$B$6:$B$136,'[25]SCHEDULES OF IE'!$G$6:$G$136)</f>
        <v>22</v>
      </c>
      <c r="I241" s="15">
        <f>IFERROR(_xlfn.XLOOKUP(A241,'Overall Trial 22-23R'!B:B,'Overall Trial 22-23R'!M:M),)</f>
        <v>0</v>
      </c>
    </row>
    <row r="242" spans="1:9" x14ac:dyDescent="0.25">
      <c r="A242" s="19" t="s">
        <v>621</v>
      </c>
      <c r="B242" s="20" t="s">
        <v>25</v>
      </c>
      <c r="C242" s="18">
        <f>ABS(VLOOKUP(A242,[24]TB070722!$H$9:$P$2104,9,0))</f>
        <v>1200000</v>
      </c>
      <c r="D242" s="18">
        <f t="shared" si="3"/>
        <v>-1200000</v>
      </c>
      <c r="E242" s="19" t="s">
        <v>510</v>
      </c>
      <c r="F242" s="19" t="s">
        <v>620</v>
      </c>
      <c r="G242" s="21" t="s">
        <v>456</v>
      </c>
      <c r="H242" s="19">
        <f>_xlfn.XLOOKUP(F242,'[25]SCHEDULES OF IE'!$B$6:$B$136,'[25]SCHEDULES OF IE'!$G$6:$G$136)</f>
        <v>22</v>
      </c>
      <c r="I242" s="15">
        <f>IFERROR(_xlfn.XLOOKUP(A242,'Overall Trial 22-23R'!B:B,'Overall Trial 22-23R'!M:M),)</f>
        <v>0</v>
      </c>
    </row>
    <row r="243" spans="1:9" x14ac:dyDescent="0.25">
      <c r="A243" s="19" t="s">
        <v>622</v>
      </c>
      <c r="B243" s="20" t="s">
        <v>25</v>
      </c>
      <c r="C243" s="18">
        <f>ABS(VLOOKUP(A243,[24]TB070722!$H$9:$P$2104,9,0))</f>
        <v>188779089</v>
      </c>
      <c r="D243" s="18">
        <f t="shared" si="3"/>
        <v>-188779089</v>
      </c>
      <c r="E243" s="19" t="s">
        <v>510</v>
      </c>
      <c r="F243" s="19" t="s">
        <v>620</v>
      </c>
      <c r="G243" s="21" t="s">
        <v>456</v>
      </c>
      <c r="H243" s="19">
        <f>_xlfn.XLOOKUP(F243,'[25]SCHEDULES OF IE'!$B$6:$B$136,'[25]SCHEDULES OF IE'!$G$6:$G$136)</f>
        <v>22</v>
      </c>
      <c r="I243" s="15">
        <f>IFERROR(_xlfn.XLOOKUP(A243,'Overall Trial 22-23R'!B:B,'Overall Trial 22-23R'!M:M),)</f>
        <v>0</v>
      </c>
    </row>
    <row r="244" spans="1:9" x14ac:dyDescent="0.25">
      <c r="A244" s="19" t="s">
        <v>623</v>
      </c>
      <c r="B244" s="20" t="s">
        <v>25</v>
      </c>
      <c r="C244" s="18">
        <f>ABS(VLOOKUP(A244,[24]TB070722!$H$9:$P$2104,9,0))</f>
        <v>243199</v>
      </c>
      <c r="D244" s="18">
        <f t="shared" si="3"/>
        <v>-243199</v>
      </c>
      <c r="E244" s="19" t="s">
        <v>510</v>
      </c>
      <c r="F244" s="19" t="s">
        <v>599</v>
      </c>
      <c r="G244" s="21" t="s">
        <v>456</v>
      </c>
      <c r="H244" s="19">
        <f>_xlfn.XLOOKUP(F244,'[25]SCHEDULES OF IE'!$B$6:$B$136,'[25]SCHEDULES OF IE'!$G$6:$G$136)</f>
        <v>22</v>
      </c>
      <c r="I244" s="15">
        <f>IFERROR(_xlfn.XLOOKUP(A244,'Overall Trial 22-23R'!B:B,'Overall Trial 22-23R'!M:M),)</f>
        <v>0</v>
      </c>
    </row>
    <row r="245" spans="1:9" x14ac:dyDescent="0.25">
      <c r="A245" s="19" t="s">
        <v>624</v>
      </c>
      <c r="B245" s="20" t="s">
        <v>25</v>
      </c>
      <c r="C245" s="18">
        <f>ABS(VLOOKUP(A245,[24]TB070722!$H$9:$P$2104,9,0))</f>
        <v>189000</v>
      </c>
      <c r="D245" s="18">
        <f t="shared" si="3"/>
        <v>-189000</v>
      </c>
      <c r="E245" s="19" t="s">
        <v>510</v>
      </c>
      <c r="F245" s="19" t="s">
        <v>511</v>
      </c>
      <c r="G245" s="21" t="s">
        <v>456</v>
      </c>
      <c r="H245" s="19">
        <f>_xlfn.XLOOKUP(F245,'[25]SCHEDULES OF IE'!$B$6:$B$136,'[25]SCHEDULES OF IE'!$G$6:$G$136)</f>
        <v>21</v>
      </c>
      <c r="I245" s="15">
        <f>IFERROR(_xlfn.XLOOKUP(A245,'Overall Trial 22-23R'!B:B,'Overall Trial 22-23R'!M:M),)</f>
        <v>0</v>
      </c>
    </row>
    <row r="246" spans="1:9" x14ac:dyDescent="0.25">
      <c r="A246" s="19" t="s">
        <v>625</v>
      </c>
      <c r="B246" s="20" t="s">
        <v>25</v>
      </c>
      <c r="C246" s="18">
        <f>ABS(VLOOKUP(A246,[24]TB070722!$H$9:$P$2104,9,0))</f>
        <v>1159720</v>
      </c>
      <c r="D246" s="18">
        <f t="shared" si="3"/>
        <v>-1159720</v>
      </c>
      <c r="E246" s="19" t="s">
        <v>510</v>
      </c>
      <c r="F246" s="19" t="s">
        <v>626</v>
      </c>
      <c r="G246" s="21" t="s">
        <v>456</v>
      </c>
      <c r="H246" s="19">
        <f>_xlfn.XLOOKUP(F246,'[25]SCHEDULES OF IE'!$B$6:$B$136,'[25]SCHEDULES OF IE'!$G$6:$G$136)</f>
        <v>20</v>
      </c>
      <c r="I246" s="15">
        <f>IFERROR(_xlfn.XLOOKUP(A246,'Overall Trial 22-23R'!B:B,'Overall Trial 22-23R'!M:M),)</f>
        <v>0</v>
      </c>
    </row>
    <row r="247" spans="1:9" x14ac:dyDescent="0.25">
      <c r="A247" s="19" t="s">
        <v>627</v>
      </c>
      <c r="B247" s="20" t="s">
        <v>25</v>
      </c>
      <c r="C247" s="18">
        <f>ABS(VLOOKUP(A247,[24]TB070722!$H$9:$P$2104,9,0))</f>
        <v>2188346</v>
      </c>
      <c r="D247" s="18">
        <f t="shared" si="3"/>
        <v>-2188346</v>
      </c>
      <c r="E247" s="19" t="s">
        <v>510</v>
      </c>
      <c r="F247" s="19" t="s">
        <v>583</v>
      </c>
      <c r="G247" s="21" t="s">
        <v>456</v>
      </c>
      <c r="H247" s="19">
        <f>_xlfn.XLOOKUP(F247,'[25]SCHEDULES OF IE'!$B$6:$B$136,'[25]SCHEDULES OF IE'!$G$6:$G$136)</f>
        <v>20</v>
      </c>
      <c r="I247" s="15">
        <f>IFERROR(_xlfn.XLOOKUP(A247,'Overall Trial 22-23R'!B:B,'Overall Trial 22-23R'!M:M),)</f>
        <v>0</v>
      </c>
    </row>
    <row r="248" spans="1:9" x14ac:dyDescent="0.25">
      <c r="A248" s="19" t="s">
        <v>628</v>
      </c>
      <c r="B248" s="20" t="s">
        <v>1</v>
      </c>
      <c r="C248" s="18">
        <f>ABS(VLOOKUP(A248,[24]TB070722!$H$9:$P$2104,9,0))</f>
        <v>875856.5</v>
      </c>
      <c r="D248" s="18">
        <f t="shared" si="3"/>
        <v>875856.5</v>
      </c>
      <c r="E248" s="19" t="s">
        <v>510</v>
      </c>
      <c r="F248" s="19" t="s">
        <v>583</v>
      </c>
      <c r="G248" s="21" t="s">
        <v>456</v>
      </c>
      <c r="H248" s="19">
        <f>_xlfn.XLOOKUP(F248,'[25]SCHEDULES OF IE'!$B$6:$B$136,'[25]SCHEDULES OF IE'!$G$6:$G$136)</f>
        <v>20</v>
      </c>
      <c r="I248" s="15">
        <f>IFERROR(_xlfn.XLOOKUP(A248,'Overall Trial 22-23R'!B:B,'Overall Trial 22-23R'!M:M),)</f>
        <v>0</v>
      </c>
    </row>
    <row r="249" spans="1:9" x14ac:dyDescent="0.25">
      <c r="A249" s="19" t="s">
        <v>4</v>
      </c>
      <c r="B249" s="20" t="s">
        <v>1</v>
      </c>
      <c r="C249" s="18">
        <f>ABS(VLOOKUP(A249,[24]TB070722!$H$9:$P$2104,9,0))</f>
        <v>590000</v>
      </c>
      <c r="D249" s="18">
        <f t="shared" si="3"/>
        <v>590000</v>
      </c>
      <c r="E249" s="19" t="s">
        <v>454</v>
      </c>
      <c r="F249" s="19" t="s">
        <v>535</v>
      </c>
      <c r="G249" s="21" t="s">
        <v>456</v>
      </c>
      <c r="H249" s="19">
        <f>_xlfn.XLOOKUP(F249,'[25]SCHEDULES OF IE'!$B$6:$B$136,'[25]SCHEDULES OF IE'!$G$6:$G$136)</f>
        <v>25</v>
      </c>
      <c r="I249" s="15">
        <f>IFERROR(_xlfn.XLOOKUP(A249,'Overall Trial 22-23R'!B:B,'Overall Trial 22-23R'!M:M),)</f>
        <v>0</v>
      </c>
    </row>
    <row r="250" spans="1:9" x14ac:dyDescent="0.25">
      <c r="A250" s="19" t="s">
        <v>16</v>
      </c>
      <c r="B250" s="20" t="s">
        <v>1</v>
      </c>
      <c r="C250" s="18">
        <f>ABS(VLOOKUP(A250,[24]TB070722!$H$9:$P$2104,9,0))</f>
        <v>17653</v>
      </c>
      <c r="D250" s="18">
        <f t="shared" si="3"/>
        <v>17653</v>
      </c>
      <c r="E250" s="19" t="s">
        <v>454</v>
      </c>
      <c r="F250" s="19" t="s">
        <v>535</v>
      </c>
      <c r="G250" s="21" t="s">
        <v>456</v>
      </c>
      <c r="H250" s="19">
        <f>_xlfn.XLOOKUP(F250,'[25]SCHEDULES OF IE'!$B$6:$B$136,'[25]SCHEDULES OF IE'!$G$6:$G$136)</f>
        <v>25</v>
      </c>
      <c r="I250" s="15">
        <f>IFERROR(_xlfn.XLOOKUP(A250,'Overall Trial 22-23R'!B:B,'Overall Trial 22-23R'!M:M),)</f>
        <v>0</v>
      </c>
    </row>
    <row r="251" spans="1:9" x14ac:dyDescent="0.25">
      <c r="A251" s="19" t="s">
        <v>164</v>
      </c>
      <c r="B251" s="20" t="s">
        <v>1</v>
      </c>
      <c r="C251" s="18">
        <f>ABS(VLOOKUP(A251,[24]TB070722!$H$9:$P$2104,9,0))</f>
        <v>25500</v>
      </c>
      <c r="D251" s="18">
        <f t="shared" si="3"/>
        <v>25500</v>
      </c>
      <c r="E251" s="19" t="s">
        <v>454</v>
      </c>
      <c r="F251" s="19" t="s">
        <v>535</v>
      </c>
      <c r="G251" s="21" t="s">
        <v>456</v>
      </c>
      <c r="H251" s="19">
        <f>_xlfn.XLOOKUP(F251,'[25]SCHEDULES OF IE'!$B$6:$B$136,'[25]SCHEDULES OF IE'!$G$6:$G$136)</f>
        <v>25</v>
      </c>
      <c r="I251" s="15">
        <f>IFERROR(_xlfn.XLOOKUP(A251,'Overall Trial 22-23R'!B:B,'Overall Trial 22-23R'!M:M),)</f>
        <v>0</v>
      </c>
    </row>
    <row r="252" spans="1:9" x14ac:dyDescent="0.25">
      <c r="A252" s="19" t="s">
        <v>163</v>
      </c>
      <c r="B252" s="20" t="s">
        <v>1</v>
      </c>
      <c r="C252" s="18">
        <f>ABS(VLOOKUP(A252,[24]TB070722!$H$9:$P$2104,9,0))</f>
        <v>18000</v>
      </c>
      <c r="D252" s="18">
        <f t="shared" si="3"/>
        <v>18000</v>
      </c>
      <c r="E252" s="19" t="s">
        <v>454</v>
      </c>
      <c r="F252" s="19" t="s">
        <v>535</v>
      </c>
      <c r="G252" s="21" t="s">
        <v>456</v>
      </c>
      <c r="H252" s="19">
        <f>_xlfn.XLOOKUP(F252,'[25]SCHEDULES OF IE'!$B$6:$B$136,'[25]SCHEDULES OF IE'!$G$6:$G$136)</f>
        <v>25</v>
      </c>
      <c r="I252" s="15">
        <f>IFERROR(_xlfn.XLOOKUP(A252,'Overall Trial 22-23R'!B:B,'Overall Trial 22-23R'!M:M),)</f>
        <v>0</v>
      </c>
    </row>
    <row r="253" spans="1:9" x14ac:dyDescent="0.25">
      <c r="A253" s="19" t="s">
        <v>161</v>
      </c>
      <c r="B253" s="20" t="s">
        <v>1</v>
      </c>
      <c r="C253" s="18">
        <f>ABS(VLOOKUP(A253,[24]TB070722!$H$9:$P$2104,9,0))</f>
        <v>12500</v>
      </c>
      <c r="D253" s="18">
        <f t="shared" si="3"/>
        <v>12500</v>
      </c>
      <c r="E253" s="19" t="s">
        <v>454</v>
      </c>
      <c r="F253" s="19" t="s">
        <v>535</v>
      </c>
      <c r="G253" s="21" t="s">
        <v>456</v>
      </c>
      <c r="H253" s="19">
        <f>_xlfn.XLOOKUP(F253,'[25]SCHEDULES OF IE'!$B$6:$B$136,'[25]SCHEDULES OF IE'!$G$6:$G$136)</f>
        <v>25</v>
      </c>
      <c r="I253" s="15">
        <f>IFERROR(_xlfn.XLOOKUP(A253,'Overall Trial 22-23R'!B:B,'Overall Trial 22-23R'!M:M),)</f>
        <v>0</v>
      </c>
    </row>
    <row r="254" spans="1:9" x14ac:dyDescent="0.25">
      <c r="A254" s="19" t="s">
        <v>160</v>
      </c>
      <c r="B254" s="20" t="s">
        <v>1</v>
      </c>
      <c r="C254" s="18">
        <f>ABS(VLOOKUP(A254,[24]TB070722!$H$9:$P$2104,9,0))</f>
        <v>27000</v>
      </c>
      <c r="D254" s="18">
        <f t="shared" si="3"/>
        <v>27000</v>
      </c>
      <c r="E254" s="19" t="s">
        <v>454</v>
      </c>
      <c r="F254" s="19" t="s">
        <v>535</v>
      </c>
      <c r="G254" s="21" t="s">
        <v>456</v>
      </c>
      <c r="H254" s="19">
        <f>_xlfn.XLOOKUP(F254,'[25]SCHEDULES OF IE'!$B$6:$B$136,'[25]SCHEDULES OF IE'!$G$6:$G$136)</f>
        <v>25</v>
      </c>
      <c r="I254" s="15">
        <f>IFERROR(_xlfn.XLOOKUP(A254,'Overall Trial 22-23R'!B:B,'Overall Trial 22-23R'!M:M),)</f>
        <v>0</v>
      </c>
    </row>
    <row r="255" spans="1:9" x14ac:dyDescent="0.25">
      <c r="A255" s="19" t="s">
        <v>159</v>
      </c>
      <c r="B255" s="20" t="s">
        <v>1</v>
      </c>
      <c r="C255" s="18">
        <f>ABS(VLOOKUP(A255,[24]TB070722!$H$9:$P$2104,9,0))</f>
        <v>25500</v>
      </c>
      <c r="D255" s="18">
        <f t="shared" si="3"/>
        <v>25500</v>
      </c>
      <c r="E255" s="19" t="s">
        <v>454</v>
      </c>
      <c r="F255" s="19" t="s">
        <v>535</v>
      </c>
      <c r="G255" s="21" t="s">
        <v>456</v>
      </c>
      <c r="H255" s="19">
        <f>_xlfn.XLOOKUP(F255,'[25]SCHEDULES OF IE'!$B$6:$B$136,'[25]SCHEDULES OF IE'!$G$6:$G$136)</f>
        <v>25</v>
      </c>
      <c r="I255" s="15">
        <f>IFERROR(_xlfn.XLOOKUP(A255,'Overall Trial 22-23R'!B:B,'Overall Trial 22-23R'!M:M),)</f>
        <v>0</v>
      </c>
    </row>
    <row r="256" spans="1:9" x14ac:dyDescent="0.25">
      <c r="A256" s="19" t="s">
        <v>158</v>
      </c>
      <c r="B256" s="20" t="s">
        <v>1</v>
      </c>
      <c r="C256" s="18">
        <f>ABS(VLOOKUP(A256,[24]TB070722!$H$9:$P$2104,9,0))</f>
        <v>13750</v>
      </c>
      <c r="D256" s="18">
        <f t="shared" si="3"/>
        <v>13750</v>
      </c>
      <c r="E256" s="19" t="s">
        <v>454</v>
      </c>
      <c r="F256" s="19" t="s">
        <v>535</v>
      </c>
      <c r="G256" s="21" t="s">
        <v>456</v>
      </c>
      <c r="H256" s="19">
        <f>_xlfn.XLOOKUP(F256,'[25]SCHEDULES OF IE'!$B$6:$B$136,'[25]SCHEDULES OF IE'!$G$6:$G$136)</f>
        <v>25</v>
      </c>
      <c r="I256" s="15">
        <f>IFERROR(_xlfn.XLOOKUP(A256,'Overall Trial 22-23R'!B:B,'Overall Trial 22-23R'!M:M),)</f>
        <v>0</v>
      </c>
    </row>
    <row r="257" spans="1:9" x14ac:dyDescent="0.25">
      <c r="A257" s="19" t="s">
        <v>54</v>
      </c>
      <c r="B257" s="20" t="s">
        <v>1</v>
      </c>
      <c r="C257" s="18">
        <f>ABS(VLOOKUP(A257,[24]TB070722!$H$9:$P$2104,9,0))</f>
        <v>810</v>
      </c>
      <c r="D257" s="18">
        <f t="shared" si="3"/>
        <v>810</v>
      </c>
      <c r="E257" s="19" t="s">
        <v>454</v>
      </c>
      <c r="F257" s="19" t="s">
        <v>535</v>
      </c>
      <c r="G257" s="21" t="s">
        <v>456</v>
      </c>
      <c r="H257" s="19">
        <f>_xlfn.XLOOKUP(F257,'[25]SCHEDULES OF IE'!$B$6:$B$136,'[25]SCHEDULES OF IE'!$G$6:$G$136)</f>
        <v>25</v>
      </c>
      <c r="I257" s="15">
        <f>IFERROR(_xlfn.XLOOKUP(A257,'Overall Trial 22-23R'!B:B,'Overall Trial 22-23R'!M:M),)</f>
        <v>0</v>
      </c>
    </row>
    <row r="258" spans="1:9" x14ac:dyDescent="0.25">
      <c r="A258" s="19" t="s">
        <v>82</v>
      </c>
      <c r="B258" s="20" t="s">
        <v>1</v>
      </c>
      <c r="C258" s="18">
        <f>ABS(VLOOKUP(A258,[24]TB070722!$H$9:$P$2104,9,0))</f>
        <v>121374</v>
      </c>
      <c r="D258" s="18">
        <f t="shared" si="3"/>
        <v>121374</v>
      </c>
      <c r="E258" s="19" t="s">
        <v>454</v>
      </c>
      <c r="F258" s="19" t="s">
        <v>535</v>
      </c>
      <c r="G258" s="21" t="s">
        <v>456</v>
      </c>
      <c r="H258" s="19">
        <f>_xlfn.XLOOKUP(F258,'[25]SCHEDULES OF IE'!$B$6:$B$136,'[25]SCHEDULES OF IE'!$G$6:$G$136)</f>
        <v>25</v>
      </c>
      <c r="I258" s="15">
        <f>IFERROR(_xlfn.XLOOKUP(A258,'Overall Trial 22-23R'!B:B,'Overall Trial 22-23R'!M:M),)</f>
        <v>0</v>
      </c>
    </row>
    <row r="259" spans="1:9" x14ac:dyDescent="0.25">
      <c r="A259" s="19" t="s">
        <v>629</v>
      </c>
      <c r="B259" s="20" t="s">
        <v>1</v>
      </c>
      <c r="C259" s="18">
        <f>ABS(VLOOKUP(A259,[24]TB070722!$H$9:$P$2104,9,0))</f>
        <v>1219</v>
      </c>
      <c r="D259" s="18">
        <f t="shared" ref="D259:D279" si="4">IF(B259="Dr",C259,-C259)</f>
        <v>1219</v>
      </c>
      <c r="E259" s="19" t="s">
        <v>454</v>
      </c>
      <c r="F259" s="19" t="s">
        <v>535</v>
      </c>
      <c r="G259" s="21" t="s">
        <v>456</v>
      </c>
      <c r="H259" s="19">
        <f>_xlfn.XLOOKUP(F259,'[25]SCHEDULES OF IE'!$B$6:$B$136,'[25]SCHEDULES OF IE'!$G$6:$G$136)</f>
        <v>25</v>
      </c>
      <c r="I259" s="15">
        <f>IFERROR(_xlfn.XLOOKUP(A259,'Overall Trial 22-23R'!B:B,'Overall Trial 22-23R'!M:M),)</f>
        <v>0</v>
      </c>
    </row>
    <row r="260" spans="1:9" x14ac:dyDescent="0.25">
      <c r="A260" s="19" t="s">
        <v>101</v>
      </c>
      <c r="B260" s="20" t="s">
        <v>1</v>
      </c>
      <c r="C260" s="18">
        <f>ABS(VLOOKUP(A260,[24]TB070722!$H$9:$P$2104,9,0))</f>
        <v>900</v>
      </c>
      <c r="D260" s="18">
        <f t="shared" si="4"/>
        <v>900</v>
      </c>
      <c r="E260" s="19" t="s">
        <v>454</v>
      </c>
      <c r="F260" s="19" t="s">
        <v>535</v>
      </c>
      <c r="G260" s="21" t="s">
        <v>456</v>
      </c>
      <c r="H260" s="19">
        <f>_xlfn.XLOOKUP(F260,'[25]SCHEDULES OF IE'!$B$6:$B$136,'[25]SCHEDULES OF IE'!$G$6:$G$136)</f>
        <v>25</v>
      </c>
      <c r="I260" s="15">
        <f>IFERROR(_xlfn.XLOOKUP(A260,'Overall Trial 22-23R'!B:B,'Overall Trial 22-23R'!M:M),)</f>
        <v>0</v>
      </c>
    </row>
    <row r="261" spans="1:9" x14ac:dyDescent="0.25">
      <c r="A261" s="19" t="s">
        <v>181</v>
      </c>
      <c r="B261" s="20" t="s">
        <v>1</v>
      </c>
      <c r="C261" s="18">
        <f>ABS(VLOOKUP(A261,[24]TB070722!$H$9:$P$2104,9,0))</f>
        <v>3500</v>
      </c>
      <c r="D261" s="18">
        <f t="shared" si="4"/>
        <v>3500</v>
      </c>
      <c r="E261" s="19" t="s">
        <v>454</v>
      </c>
      <c r="F261" s="19" t="s">
        <v>535</v>
      </c>
      <c r="G261" s="21" t="s">
        <v>456</v>
      </c>
      <c r="H261" s="19">
        <f>_xlfn.XLOOKUP(F261,'[25]SCHEDULES OF IE'!$B$6:$B$136,'[25]SCHEDULES OF IE'!$G$6:$G$136)</f>
        <v>25</v>
      </c>
      <c r="I261" s="15">
        <f>IFERROR(_xlfn.XLOOKUP(A261,'Overall Trial 22-23R'!B:B,'Overall Trial 22-23R'!M:M),)</f>
        <v>0</v>
      </c>
    </row>
    <row r="262" spans="1:9" x14ac:dyDescent="0.25">
      <c r="A262" s="19" t="s">
        <v>102</v>
      </c>
      <c r="B262" s="20" t="s">
        <v>1</v>
      </c>
      <c r="C262" s="18">
        <f>ABS(VLOOKUP(A262,[24]TB070722!$H$9:$P$2104,9,0))</f>
        <v>15000</v>
      </c>
      <c r="D262" s="18">
        <f t="shared" si="4"/>
        <v>15000</v>
      </c>
      <c r="E262" s="19" t="s">
        <v>454</v>
      </c>
      <c r="F262" s="19" t="s">
        <v>535</v>
      </c>
      <c r="G262" s="21" t="s">
        <v>456</v>
      </c>
      <c r="H262" s="19">
        <f>_xlfn.XLOOKUP(F262,'[25]SCHEDULES OF IE'!$B$6:$B$136,'[25]SCHEDULES OF IE'!$G$6:$G$136)</f>
        <v>25</v>
      </c>
      <c r="I262" s="15">
        <f>IFERROR(_xlfn.XLOOKUP(A262,'Overall Trial 22-23R'!B:B,'Overall Trial 22-23R'!M:M),)</f>
        <v>0</v>
      </c>
    </row>
    <row r="263" spans="1:9" x14ac:dyDescent="0.25">
      <c r="A263" s="19" t="s">
        <v>165</v>
      </c>
      <c r="B263" s="20" t="s">
        <v>1</v>
      </c>
      <c r="C263" s="18">
        <f>ABS(VLOOKUP(A263,[24]TB070722!$H$9:$P$2104,9,0))</f>
        <v>7555</v>
      </c>
      <c r="D263" s="18">
        <f t="shared" si="4"/>
        <v>7555</v>
      </c>
      <c r="E263" s="19" t="s">
        <v>454</v>
      </c>
      <c r="F263" s="19" t="s">
        <v>485</v>
      </c>
      <c r="G263" s="21" t="s">
        <v>456</v>
      </c>
      <c r="H263" s="19">
        <f>_xlfn.XLOOKUP(F263,'[25]SCHEDULES OF IE'!$B$6:$B$136,'[25]SCHEDULES OF IE'!$G$6:$G$136)</f>
        <v>24</v>
      </c>
      <c r="I263" s="15">
        <f>IFERROR(_xlfn.XLOOKUP(A263,'Overall Trial 22-23R'!B:B,'Overall Trial 22-23R'!M:M),)</f>
        <v>0</v>
      </c>
    </row>
    <row r="264" spans="1:9" x14ac:dyDescent="0.25">
      <c r="A264" s="19" t="s">
        <v>188</v>
      </c>
      <c r="B264" s="20" t="s">
        <v>1</v>
      </c>
      <c r="C264" s="18">
        <f>ABS(VLOOKUP(A264,[24]TB070722!$H$9:$P$2104,9,0))</f>
        <v>86624</v>
      </c>
      <c r="D264" s="18">
        <f t="shared" si="4"/>
        <v>86624</v>
      </c>
      <c r="E264" s="19" t="s">
        <v>454</v>
      </c>
      <c r="F264" s="19" t="s">
        <v>545</v>
      </c>
      <c r="G264" s="21" t="s">
        <v>456</v>
      </c>
      <c r="H264" s="19">
        <f>_xlfn.XLOOKUP(F264,'[25]SCHEDULES OF IE'!$B$6:$B$136,'[25]SCHEDULES OF IE'!$G$6:$G$136)</f>
        <v>24</v>
      </c>
      <c r="I264" s="15">
        <f>IFERROR(_xlfn.XLOOKUP(A264,'Overall Trial 22-23R'!B:B,'Overall Trial 22-23R'!M:M),)</f>
        <v>0</v>
      </c>
    </row>
    <row r="265" spans="1:9" x14ac:dyDescent="0.25">
      <c r="A265" s="19" t="s">
        <v>187</v>
      </c>
      <c r="B265" s="20" t="s">
        <v>1</v>
      </c>
      <c r="C265" s="18">
        <f>ABS(VLOOKUP(A265,[24]TB070722!$H$9:$P$2104,9,0))</f>
        <v>2039983</v>
      </c>
      <c r="D265" s="18">
        <f t="shared" si="4"/>
        <v>2039983</v>
      </c>
      <c r="E265" s="19" t="s">
        <v>454</v>
      </c>
      <c r="F265" s="19" t="s">
        <v>545</v>
      </c>
      <c r="G265" s="21" t="s">
        <v>456</v>
      </c>
      <c r="H265" s="19">
        <f>_xlfn.XLOOKUP(F265,'[25]SCHEDULES OF IE'!$B$6:$B$136,'[25]SCHEDULES OF IE'!$G$6:$G$136)</f>
        <v>24</v>
      </c>
      <c r="I265" s="15">
        <f>IFERROR(_xlfn.XLOOKUP(A265,'Overall Trial 22-23R'!B:B,'Overall Trial 22-23R'!M:M),)</f>
        <v>0</v>
      </c>
    </row>
    <row r="266" spans="1:9" x14ac:dyDescent="0.25">
      <c r="A266" s="19" t="s">
        <v>186</v>
      </c>
      <c r="B266" s="20" t="s">
        <v>1</v>
      </c>
      <c r="C266" s="18">
        <f>ABS(VLOOKUP(A266,[24]TB070722!$H$9:$P$2104,9,0))</f>
        <v>95427</v>
      </c>
      <c r="D266" s="18">
        <f t="shared" si="4"/>
        <v>95427</v>
      </c>
      <c r="E266" s="19" t="s">
        <v>454</v>
      </c>
      <c r="F266" s="19" t="s">
        <v>545</v>
      </c>
      <c r="G266" s="21" t="s">
        <v>456</v>
      </c>
      <c r="H266" s="19">
        <f>_xlfn.XLOOKUP(F266,'[25]SCHEDULES OF IE'!$B$6:$B$136,'[25]SCHEDULES OF IE'!$G$6:$G$136)</f>
        <v>24</v>
      </c>
      <c r="I266" s="15">
        <f>IFERROR(_xlfn.XLOOKUP(A266,'Overall Trial 22-23R'!B:B,'Overall Trial 22-23R'!M:M),)</f>
        <v>0</v>
      </c>
    </row>
    <row r="267" spans="1:9" x14ac:dyDescent="0.25">
      <c r="A267" s="19" t="s">
        <v>630</v>
      </c>
      <c r="B267" s="20" t="s">
        <v>1</v>
      </c>
      <c r="C267" s="18">
        <f>ABS(VLOOKUP(A267,[24]TB070722!$H$9:$P$2104,9,0))</f>
        <v>171100</v>
      </c>
      <c r="D267" s="18">
        <f t="shared" si="4"/>
        <v>171100</v>
      </c>
      <c r="E267" s="19" t="s">
        <v>454</v>
      </c>
      <c r="F267" s="19" t="s">
        <v>545</v>
      </c>
      <c r="G267" s="21" t="s">
        <v>456</v>
      </c>
      <c r="H267" s="19">
        <f>_xlfn.XLOOKUP(F267,'[25]SCHEDULES OF IE'!$B$6:$B$136,'[25]SCHEDULES OF IE'!$G$6:$G$136)</f>
        <v>24</v>
      </c>
      <c r="I267" s="15">
        <f>IFERROR(_xlfn.XLOOKUP(A267,'Overall Trial 22-23R'!B:B,'Overall Trial 22-23R'!M:M),)</f>
        <v>0</v>
      </c>
    </row>
    <row r="268" spans="1:9" x14ac:dyDescent="0.25">
      <c r="A268" s="19" t="s">
        <v>631</v>
      </c>
      <c r="B268" s="20" t="s">
        <v>1</v>
      </c>
      <c r="C268" s="18">
        <v>0</v>
      </c>
      <c r="D268" s="18">
        <f t="shared" si="4"/>
        <v>0</v>
      </c>
      <c r="E268" s="19" t="s">
        <v>510</v>
      </c>
      <c r="F268" s="19" t="s">
        <v>511</v>
      </c>
      <c r="G268" s="21" t="s">
        <v>456</v>
      </c>
      <c r="H268" s="19">
        <f>_xlfn.XLOOKUP(F268,'[25]SCHEDULES OF IE'!$B$6:$B$136,'[25]SCHEDULES OF IE'!$G$6:$G$136)</f>
        <v>21</v>
      </c>
      <c r="I268" s="15">
        <f>IFERROR(_xlfn.XLOOKUP(A268,'Overall Trial 22-23R'!B:B,'Overall Trial 22-23R'!M:M),)</f>
        <v>0</v>
      </c>
    </row>
    <row r="269" spans="1:9" x14ac:dyDescent="0.25">
      <c r="A269" s="19" t="s">
        <v>626</v>
      </c>
      <c r="B269" s="23" t="s">
        <v>25</v>
      </c>
      <c r="C269" s="18">
        <v>0</v>
      </c>
      <c r="D269" s="18">
        <f t="shared" si="4"/>
        <v>0</v>
      </c>
      <c r="E269" s="19" t="s">
        <v>510</v>
      </c>
      <c r="F269" s="19" t="s">
        <v>626</v>
      </c>
      <c r="G269" s="21" t="s">
        <v>456</v>
      </c>
      <c r="H269" s="19">
        <f>_xlfn.XLOOKUP(F269,'[25]SCHEDULES OF IE'!$B$6:$B$136,'[25]SCHEDULES OF IE'!$G$6:$G$136)</f>
        <v>20</v>
      </c>
      <c r="I269" s="15">
        <f>IFERROR(_xlfn.XLOOKUP(A269,'Overall Trial 22-23R'!B:B,'Overall Trial 22-23R'!M:M),)</f>
        <v>0</v>
      </c>
    </row>
    <row r="270" spans="1:9" hidden="1" x14ac:dyDescent="0.25">
      <c r="A270" s="15" t="s">
        <v>26</v>
      </c>
      <c r="B270" s="24" t="s">
        <v>1</v>
      </c>
      <c r="C270" s="18">
        <f>ABS(VLOOKUP(A270,[24]TB070722!$H$9:$P$2104,9,0))</f>
        <v>810967</v>
      </c>
      <c r="D270" s="18">
        <f t="shared" si="4"/>
        <v>810967</v>
      </c>
      <c r="E270" s="25" t="s">
        <v>454</v>
      </c>
      <c r="F270" s="25" t="s">
        <v>463</v>
      </c>
      <c r="G270" s="21" t="s">
        <v>456</v>
      </c>
      <c r="H270" s="19">
        <f>_xlfn.XLOOKUP(F270,'[25]SCHEDULES OF IE'!$B$6:$B$136,'[25]SCHEDULES OF IE'!$G$6:$G$136)</f>
        <v>25</v>
      </c>
      <c r="I270" s="15" t="str">
        <f>IFERROR(_xlfn.XLOOKUP(A270,'Overall Trial 22-23R'!B:B,'Overall Trial 22-23R'!M:M),)</f>
        <v>Expenditure per employee</v>
      </c>
    </row>
    <row r="271" spans="1:9" x14ac:dyDescent="0.25">
      <c r="A271" s="15" t="s">
        <v>27</v>
      </c>
      <c r="B271" s="24" t="s">
        <v>1</v>
      </c>
      <c r="C271" s="18">
        <f>ABS(VLOOKUP(A271,[24]TB070722!$H$9:$P$2104,9,0))</f>
        <v>11086180</v>
      </c>
      <c r="D271" s="18">
        <f t="shared" si="4"/>
        <v>11086180</v>
      </c>
      <c r="E271" s="25" t="s">
        <v>454</v>
      </c>
      <c r="F271" s="26" t="s">
        <v>632</v>
      </c>
      <c r="G271" s="21" t="s">
        <v>456</v>
      </c>
      <c r="H271" s="19">
        <f>_xlfn.XLOOKUP(F271,'[25]SCHEDULES OF IE'!$B$6:$B$136,'[25]SCHEDULES OF IE'!$G$6:$G$136)</f>
        <v>25</v>
      </c>
      <c r="I271" s="15">
        <f>IFERROR(_xlfn.XLOOKUP(A271,'Overall Trial 22-23R'!B:B,'Overall Trial 22-23R'!M:M),)</f>
        <v>0</v>
      </c>
    </row>
    <row r="272" spans="1:9" x14ac:dyDescent="0.25">
      <c r="A272" s="15" t="s">
        <v>28</v>
      </c>
      <c r="B272" s="24" t="s">
        <v>1</v>
      </c>
      <c r="C272" s="18">
        <f>ABS(VLOOKUP(A272,[24]TB070722!$H$9:$P$2104,9,0))+262505</f>
        <v>10680858</v>
      </c>
      <c r="D272" s="18">
        <f t="shared" si="4"/>
        <v>10680858</v>
      </c>
      <c r="E272" s="25" t="s">
        <v>454</v>
      </c>
      <c r="F272" s="26" t="s">
        <v>633</v>
      </c>
      <c r="G272" s="21" t="s">
        <v>456</v>
      </c>
      <c r="H272" s="19">
        <f>_xlfn.XLOOKUP(F272,'[25]SCHEDULES OF IE'!$B$6:$B$136,'[25]SCHEDULES OF IE'!$G$6:$G$136)</f>
        <v>25</v>
      </c>
      <c r="I272" s="15">
        <f>IFERROR(_xlfn.XLOOKUP(A272,'Overall Trial 22-23R'!B:B,'Overall Trial 22-23R'!M:M),)</f>
        <v>0</v>
      </c>
    </row>
    <row r="273" spans="1:9" x14ac:dyDescent="0.25">
      <c r="A273" s="15" t="s">
        <v>192</v>
      </c>
      <c r="B273" s="24" t="s">
        <v>1</v>
      </c>
      <c r="C273" s="18">
        <f>ABS(VLOOKUP(A273,[24]TB070722!$H$9:$P$2104,9,0))</f>
        <v>140621</v>
      </c>
      <c r="D273" s="18">
        <f t="shared" si="4"/>
        <v>140621</v>
      </c>
      <c r="E273" s="25" t="s">
        <v>454</v>
      </c>
      <c r="F273" s="19" t="s">
        <v>458</v>
      </c>
      <c r="G273" s="21" t="s">
        <v>456</v>
      </c>
      <c r="H273" s="19">
        <f>_xlfn.XLOOKUP(F273,'[25]SCHEDULES OF IE'!$B$6:$B$136,'[25]SCHEDULES OF IE'!$G$6:$G$136)</f>
        <v>26</v>
      </c>
      <c r="I273" s="15">
        <f>IFERROR(_xlfn.XLOOKUP(A273,'Overall Trial 22-23R'!B:B,'Overall Trial 22-23R'!M:M),)</f>
        <v>0</v>
      </c>
    </row>
    <row r="274" spans="1:9" x14ac:dyDescent="0.25">
      <c r="A274" s="15" t="s">
        <v>193</v>
      </c>
      <c r="B274" s="24" t="s">
        <v>1</v>
      </c>
      <c r="C274" s="18">
        <f>ABS(VLOOKUP(A274,[24]TB070722!$H$9:$P$2104,9,0))</f>
        <v>599442</v>
      </c>
      <c r="D274" s="18">
        <f t="shared" si="4"/>
        <v>599442</v>
      </c>
      <c r="E274" s="25" t="s">
        <v>454</v>
      </c>
      <c r="F274" s="19" t="s">
        <v>458</v>
      </c>
      <c r="G274" s="21" t="s">
        <v>456</v>
      </c>
      <c r="H274" s="19">
        <f>_xlfn.XLOOKUP(F274,'[25]SCHEDULES OF IE'!$B$6:$B$136,'[25]SCHEDULES OF IE'!$G$6:$G$136)</f>
        <v>26</v>
      </c>
      <c r="I274" s="15">
        <f>IFERROR(_xlfn.XLOOKUP(A274,'Overall Trial 22-23R'!B:B,'Overall Trial 22-23R'!M:M),)</f>
        <v>0</v>
      </c>
    </row>
    <row r="275" spans="1:9" x14ac:dyDescent="0.25">
      <c r="A275" s="15" t="s">
        <v>194</v>
      </c>
      <c r="B275" s="24" t="s">
        <v>1</v>
      </c>
      <c r="C275" s="18">
        <f>ABS(VLOOKUP(A275,[24]TB070722!$H$9:$P$2104,9,0))</f>
        <v>223400</v>
      </c>
      <c r="D275" s="18">
        <f t="shared" si="4"/>
        <v>223400</v>
      </c>
      <c r="E275" s="25" t="s">
        <v>454</v>
      </c>
      <c r="F275" s="19" t="s">
        <v>458</v>
      </c>
      <c r="G275" s="21" t="s">
        <v>456</v>
      </c>
      <c r="H275" s="19">
        <f>_xlfn.XLOOKUP(F275,'[25]SCHEDULES OF IE'!$B$6:$B$136,'[25]SCHEDULES OF IE'!$G$6:$G$136)</f>
        <v>26</v>
      </c>
      <c r="I275" s="15">
        <f>IFERROR(_xlfn.XLOOKUP(A275,'Overall Trial 22-23R'!B:B,'Overall Trial 22-23R'!M:M),)</f>
        <v>0</v>
      </c>
    </row>
    <row r="276" spans="1:9" x14ac:dyDescent="0.25">
      <c r="A276" s="15" t="s">
        <v>195</v>
      </c>
      <c r="B276" s="24" t="s">
        <v>1</v>
      </c>
      <c r="C276" s="18">
        <f>ABS(VLOOKUP(A276,[24]TB070722!$H$9:$P$2104,9,0))</f>
        <v>101325</v>
      </c>
      <c r="D276" s="18">
        <f t="shared" si="4"/>
        <v>101325</v>
      </c>
      <c r="E276" s="25" t="s">
        <v>454</v>
      </c>
      <c r="F276" s="19" t="s">
        <v>458</v>
      </c>
      <c r="G276" s="21" t="s">
        <v>456</v>
      </c>
      <c r="H276" s="19">
        <f>_xlfn.XLOOKUP(F276,'[25]SCHEDULES OF IE'!$B$6:$B$136,'[25]SCHEDULES OF IE'!$G$6:$G$136)</f>
        <v>26</v>
      </c>
      <c r="I276" s="15">
        <f>IFERROR(_xlfn.XLOOKUP(A276,'Overall Trial 22-23R'!B:B,'Overall Trial 22-23R'!M:M),)</f>
        <v>0</v>
      </c>
    </row>
    <row r="277" spans="1:9" x14ac:dyDescent="0.25">
      <c r="A277" s="15" t="s">
        <v>191</v>
      </c>
      <c r="B277" s="24" t="s">
        <v>1</v>
      </c>
      <c r="C277" s="18">
        <f>ABS(VLOOKUP(A277,[24]TB070722!$H$9:$P$2104,9,0))</f>
        <v>5038</v>
      </c>
      <c r="D277" s="18">
        <f t="shared" si="4"/>
        <v>5038</v>
      </c>
      <c r="E277" s="25" t="s">
        <v>454</v>
      </c>
      <c r="F277" s="19" t="s">
        <v>501</v>
      </c>
      <c r="G277" s="21" t="s">
        <v>456</v>
      </c>
      <c r="H277" s="19">
        <f>_xlfn.XLOOKUP(F277,'[25]SCHEDULES OF IE'!$B$6:$B$136,'[25]SCHEDULES OF IE'!$G$6:$G$136)</f>
        <v>26</v>
      </c>
      <c r="I277" s="15">
        <f>IFERROR(_xlfn.XLOOKUP(A277,'Overall Trial 22-23R'!B:B,'Overall Trial 22-23R'!M:M),)</f>
        <v>0</v>
      </c>
    </row>
    <row r="278" spans="1:9" x14ac:dyDescent="0.25">
      <c r="A278" s="27" t="s">
        <v>634</v>
      </c>
      <c r="B278" s="28" t="str">
        <f>VLOOKUP(A278,[26]TB070722!$H$9:$P$2102,8,0)</f>
        <v>Cr</v>
      </c>
      <c r="C278" s="18">
        <f>ABS(VLOOKUP(A278,[24]TB070722!$H$9:$P$2104,9,0))</f>
        <v>6273400</v>
      </c>
      <c r="D278" s="18">
        <f t="shared" si="4"/>
        <v>-6273400</v>
      </c>
      <c r="E278" s="19" t="s">
        <v>510</v>
      </c>
      <c r="F278" s="25" t="s">
        <v>583</v>
      </c>
      <c r="G278" s="29" t="s">
        <v>456</v>
      </c>
      <c r="H278" s="25">
        <v>21</v>
      </c>
      <c r="I278" s="15">
        <f>IFERROR(_xlfn.XLOOKUP(A278,'Overall Trial 22-23R'!B:B,'Overall Trial 22-23R'!M:M),)</f>
        <v>0</v>
      </c>
    </row>
    <row r="279" spans="1:9" x14ac:dyDescent="0.25">
      <c r="A279" s="25" t="s">
        <v>3</v>
      </c>
      <c r="B279" s="24" t="s">
        <v>1</v>
      </c>
      <c r="C279" s="18">
        <f>ABS(VLOOKUP(A279,[24]TB070722!$H$9:$P$2104,9,0))</f>
        <v>19950907</v>
      </c>
      <c r="D279" s="18">
        <f t="shared" si="4"/>
        <v>19950907</v>
      </c>
      <c r="E279" s="25" t="s">
        <v>454</v>
      </c>
      <c r="F279" s="25" t="s">
        <v>635</v>
      </c>
      <c r="G279" s="29"/>
      <c r="H279" s="25"/>
    </row>
    <row r="280" spans="1:9" x14ac:dyDescent="0.25">
      <c r="A280" s="30"/>
      <c r="B280" s="14" t="s">
        <v>145</v>
      </c>
      <c r="C280" s="31">
        <f>SUBTOTAL(9,C3:C279)</f>
        <v>980274967.63999987</v>
      </c>
      <c r="D280" s="31">
        <f>SUBTOTAL(9,D3:D279)</f>
        <v>-332389502.15999997</v>
      </c>
      <c r="E280" s="30"/>
      <c r="F280" s="30"/>
      <c r="G280" s="30"/>
      <c r="H280" s="30"/>
    </row>
    <row r="281" spans="1:9" hidden="1" x14ac:dyDescent="0.25">
      <c r="C281" s="33"/>
      <c r="D281" s="34"/>
    </row>
    <row r="282" spans="1:9" hidden="1" x14ac:dyDescent="0.25">
      <c r="C282" s="33"/>
      <c r="D282" s="33"/>
      <c r="F282" s="35">
        <v>375194750</v>
      </c>
      <c r="G282" s="33">
        <f>D280+F282</f>
        <v>42805247.840000033</v>
      </c>
    </row>
    <row r="283" spans="1:9" hidden="1" x14ac:dyDescent="0.25"/>
    <row r="284" spans="1:9" hidden="1" x14ac:dyDescent="0.25">
      <c r="C284" s="36"/>
    </row>
    <row r="285" spans="1:9" hidden="1" x14ac:dyDescent="0.25">
      <c r="C285" s="37">
        <v>891280540.26999998</v>
      </c>
      <c r="D285" s="38">
        <f>IF(B285="dr",C285,-C285)</f>
        <v>-891280540.26999998</v>
      </c>
    </row>
    <row r="286" spans="1:9" hidden="1" x14ac:dyDescent="0.25"/>
    <row r="287" spans="1:9" hidden="1" x14ac:dyDescent="0.25"/>
    <row r="288" spans="1:9" hidden="1" x14ac:dyDescent="0.25"/>
    <row r="289" hidden="1" x14ac:dyDescent="0.25"/>
    <row r="290" hidden="1" x14ac:dyDescent="0.25"/>
    <row r="291" hidden="1" x14ac:dyDescent="0.25"/>
  </sheetData>
  <autoFilter ref="A2:I279" xr:uid="{00000000-0009-0000-0000-00000E000000}">
    <filterColumn colId="8">
      <filters blank="1">
        <filter val="0"/>
      </filters>
    </filterColumn>
  </autoFilter>
  <conditionalFormatting sqref="A278">
    <cfRule type="duplicateValues" dxfId="0" priority="1" stopIfTrue="1"/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2544-F95C-4838-B9E2-1606C04AF597}">
  <sheetPr>
    <tabColor rgb="FF00B050"/>
  </sheetPr>
  <dimension ref="B1:AQ48"/>
  <sheetViews>
    <sheetView showGridLines="0" view="pageBreakPreview" topLeftCell="A11" zoomScale="81" zoomScaleNormal="115" zoomScaleSheetLayoutView="118" workbookViewId="0">
      <selection activeCell="H14" sqref="H14"/>
    </sheetView>
  </sheetViews>
  <sheetFormatPr defaultColWidth="11.42578125" defaultRowHeight="15" x14ac:dyDescent="0.25"/>
  <cols>
    <col min="1" max="1" width="5.42578125" style="40" customWidth="1"/>
    <col min="2" max="2" width="46.28515625" style="40" customWidth="1"/>
    <col min="3" max="3" width="13.7109375" style="40" customWidth="1"/>
    <col min="4" max="4" width="21.7109375" style="40" bestFit="1" customWidth="1"/>
    <col min="5" max="5" width="21.28515625" style="40" customWidth="1"/>
    <col min="6" max="6" width="19.85546875" style="64" customWidth="1"/>
    <col min="7" max="7" width="23" style="64" bestFit="1" customWidth="1"/>
    <col min="8" max="8" width="40" style="40" customWidth="1"/>
    <col min="9" max="9" width="18" style="40" customWidth="1"/>
    <col min="10" max="10" width="17.5703125" style="40" customWidth="1"/>
    <col min="11" max="11" width="12.5703125" style="40" customWidth="1"/>
    <col min="12" max="13" width="11.85546875" style="40" customWidth="1"/>
    <col min="14" max="14" width="16.5703125" style="40" customWidth="1"/>
    <col min="15" max="15" width="15.140625" style="40" customWidth="1"/>
    <col min="16" max="16" width="11.85546875" style="40" customWidth="1"/>
    <col min="17" max="39" width="11.42578125" style="40" customWidth="1"/>
    <col min="40" max="42" width="20" style="40" bestFit="1" customWidth="1"/>
    <col min="43" max="43" width="25.28515625" style="40" customWidth="1"/>
    <col min="44" max="16384" width="11.42578125" style="40"/>
  </cols>
  <sheetData>
    <row r="1" spans="2:43" x14ac:dyDescent="0.25">
      <c r="B1" s="185" t="s">
        <v>636</v>
      </c>
      <c r="C1" s="185"/>
      <c r="D1" s="185"/>
      <c r="E1" s="185"/>
      <c r="F1" s="185"/>
      <c r="G1" s="185"/>
    </row>
    <row r="2" spans="2:43" x14ac:dyDescent="0.25">
      <c r="B2" s="185" t="s">
        <v>637</v>
      </c>
      <c r="C2" s="185"/>
      <c r="D2" s="185"/>
      <c r="E2" s="185"/>
      <c r="F2" s="185"/>
      <c r="G2" s="185"/>
    </row>
    <row r="3" spans="2:43" ht="15" customHeight="1" x14ac:dyDescent="0.25">
      <c r="B3" s="186" t="s">
        <v>638</v>
      </c>
      <c r="C3" s="186"/>
      <c r="D3" s="186"/>
      <c r="E3" s="186"/>
      <c r="F3" s="186"/>
      <c r="G3" s="186"/>
    </row>
    <row r="4" spans="2:43" ht="15.75" thickBot="1" x14ac:dyDescent="0.3">
      <c r="B4" s="41"/>
      <c r="C4" s="41"/>
      <c r="D4" s="41"/>
      <c r="E4" s="41"/>
      <c r="F4" s="42"/>
      <c r="G4" s="42"/>
    </row>
    <row r="5" spans="2:43" ht="38.25" customHeight="1" thickBot="1" x14ac:dyDescent="0.3">
      <c r="B5" s="43" t="s">
        <v>639</v>
      </c>
      <c r="C5" s="43" t="s">
        <v>640</v>
      </c>
      <c r="D5" s="44" t="str">
        <f>'[27]BALANCE SHEET'!D5</f>
        <v>As on 31st March, 2023</v>
      </c>
      <c r="E5" s="44" t="str">
        <f>'[27]BALANCE SHEET'!E5</f>
        <v>As on 31st March, 2022</v>
      </c>
      <c r="F5" s="44" t="str">
        <f>'[27]BALANCE SHEET'!F5</f>
        <v>As on 31st March, 2021</v>
      </c>
      <c r="G5" s="15" t="s">
        <v>641</v>
      </c>
    </row>
    <row r="6" spans="2:43" ht="17.25" customHeight="1" x14ac:dyDescent="0.25">
      <c r="B6" s="45" t="s">
        <v>642</v>
      </c>
      <c r="C6" s="46"/>
      <c r="D6" s="46"/>
      <c r="E6" s="47"/>
      <c r="F6" s="47"/>
      <c r="G6" s="47"/>
    </row>
    <row r="7" spans="2:43" ht="21" customHeight="1" x14ac:dyDescent="0.25">
      <c r="B7" s="48" t="s">
        <v>643</v>
      </c>
      <c r="C7" s="46">
        <v>20</v>
      </c>
      <c r="D7" s="49">
        <v>522336433.49000001</v>
      </c>
      <c r="E7" s="49">
        <v>375719751</v>
      </c>
      <c r="F7" s="49">
        <v>348119500</v>
      </c>
      <c r="G7" s="49">
        <v>292137031</v>
      </c>
      <c r="M7" s="50">
        <f>E7/10^5</f>
        <v>3757.19751</v>
      </c>
      <c r="AN7" s="51">
        <f>+ROUND(D7,0)</f>
        <v>522336433</v>
      </c>
      <c r="AO7" s="51"/>
    </row>
    <row r="8" spans="2:43" ht="21" customHeight="1" x14ac:dyDescent="0.25">
      <c r="B8" s="48" t="s">
        <v>486</v>
      </c>
      <c r="C8" s="46">
        <f>+C7+1</f>
        <v>21</v>
      </c>
      <c r="D8" s="49">
        <v>223297359</v>
      </c>
      <c r="E8" s="49">
        <v>23351038</v>
      </c>
      <c r="F8" s="49">
        <v>31320191</v>
      </c>
      <c r="G8" s="49">
        <v>188539673</v>
      </c>
      <c r="M8" s="50">
        <f t="shared" ref="M8:M24" si="0">E8/10^5</f>
        <v>233.51038</v>
      </c>
      <c r="AN8" s="51">
        <f t="shared" ref="AN8:AN12" si="1">+ROUND(D8,0)</f>
        <v>223297359</v>
      </c>
      <c r="AO8" s="51"/>
    </row>
    <row r="9" spans="2:43" ht="21" customHeight="1" x14ac:dyDescent="0.25">
      <c r="B9" s="48" t="s">
        <v>644</v>
      </c>
      <c r="C9" s="46">
        <f t="shared" ref="C9" si="2">+C8+1</f>
        <v>22</v>
      </c>
      <c r="D9" s="49">
        <v>39205558.370000005</v>
      </c>
      <c r="E9" s="49">
        <v>20646640</v>
      </c>
      <c r="F9" s="49">
        <v>13961000</v>
      </c>
      <c r="G9" s="49">
        <v>24725435</v>
      </c>
      <c r="M9" s="50">
        <f t="shared" si="0"/>
        <v>206.46639999999999</v>
      </c>
      <c r="AN9" s="51">
        <f t="shared" si="1"/>
        <v>39205558</v>
      </c>
      <c r="AO9" s="51"/>
    </row>
    <row r="10" spans="2:43" ht="21" customHeight="1" x14ac:dyDescent="0.25">
      <c r="B10" s="48" t="s">
        <v>620</v>
      </c>
      <c r="C10" s="46" t="s">
        <v>645</v>
      </c>
      <c r="D10" s="49">
        <v>141300153</v>
      </c>
      <c r="E10" s="49">
        <v>193030165</v>
      </c>
      <c r="F10" s="49"/>
      <c r="G10" s="49"/>
      <c r="M10" s="50"/>
      <c r="AN10" s="51">
        <f t="shared" si="1"/>
        <v>141300153</v>
      </c>
      <c r="AO10" s="51"/>
    </row>
    <row r="11" spans="2:43" ht="21" customHeight="1" x14ac:dyDescent="0.25">
      <c r="B11" s="48" t="s">
        <v>646</v>
      </c>
      <c r="C11" s="46" t="s">
        <v>647</v>
      </c>
      <c r="D11" s="49">
        <v>25615409.899999999</v>
      </c>
      <c r="E11" s="49">
        <v>22189096</v>
      </c>
      <c r="F11" s="49">
        <v>25639906.309999999</v>
      </c>
      <c r="G11" s="49">
        <v>133263123</v>
      </c>
      <c r="M11" s="50">
        <f t="shared" si="0"/>
        <v>221.89096000000001</v>
      </c>
      <c r="AN11" s="51">
        <f t="shared" si="1"/>
        <v>25615410</v>
      </c>
      <c r="AO11" s="50"/>
      <c r="AP11" s="50"/>
    </row>
    <row r="12" spans="2:43" ht="21" customHeight="1" thickBot="1" x14ac:dyDescent="0.3">
      <c r="B12" s="52" t="s">
        <v>648</v>
      </c>
      <c r="C12" s="46">
        <v>24</v>
      </c>
      <c r="D12" s="53">
        <v>30624728</v>
      </c>
      <c r="E12" s="53">
        <v>19262347</v>
      </c>
      <c r="F12" s="53">
        <v>9871816</v>
      </c>
      <c r="G12" s="49">
        <v>7957505</v>
      </c>
      <c r="I12" s="54">
        <f>F13-539832914</f>
        <v>-110920500.69</v>
      </c>
      <c r="J12" s="40" t="s">
        <v>649</v>
      </c>
      <c r="K12" s="55"/>
      <c r="L12" s="55"/>
      <c r="M12" s="50">
        <f t="shared" si="0"/>
        <v>192.62347</v>
      </c>
      <c r="AN12" s="51">
        <f t="shared" si="1"/>
        <v>30624728</v>
      </c>
    </row>
    <row r="13" spans="2:43" ht="21" customHeight="1" thickBot="1" x14ac:dyDescent="0.3">
      <c r="B13" s="56" t="s">
        <v>650</v>
      </c>
      <c r="C13" s="57"/>
      <c r="D13" s="58">
        <f>SUM(D7:D12)-1</f>
        <v>982379640.75999999</v>
      </c>
      <c r="E13" s="58">
        <f>SUM(E7:E12)</f>
        <v>654199037</v>
      </c>
      <c r="F13" s="58">
        <f>SUM(F7:F12)</f>
        <v>428912413.31</v>
      </c>
      <c r="G13" s="58">
        <v>646622767</v>
      </c>
      <c r="I13" s="55"/>
      <c r="J13" s="59"/>
      <c r="K13" s="55"/>
      <c r="M13" s="50">
        <f t="shared" si="0"/>
        <v>6541.9903700000004</v>
      </c>
      <c r="N13" s="50">
        <f>E13/10^5</f>
        <v>6541.9903700000004</v>
      </c>
      <c r="O13" s="40">
        <f>74120549.5/10^5</f>
        <v>741.20549500000004</v>
      </c>
      <c r="P13" s="50">
        <f>N13+O13</f>
        <v>7283.1958650000006</v>
      </c>
      <c r="AP13" s="40">
        <v>982379641.75999999</v>
      </c>
      <c r="AQ13" s="40">
        <v>654199036.23000002</v>
      </c>
    </row>
    <row r="14" spans="2:43" ht="21" customHeight="1" x14ac:dyDescent="0.25">
      <c r="B14" s="45" t="s">
        <v>651</v>
      </c>
      <c r="C14" s="60"/>
      <c r="D14" s="61"/>
      <c r="E14" s="62"/>
      <c r="F14" s="62"/>
      <c r="G14" s="62"/>
      <c r="M14" s="50">
        <f t="shared" si="0"/>
        <v>0</v>
      </c>
      <c r="N14" s="50">
        <f>N13*85%</f>
        <v>5560.6918145</v>
      </c>
      <c r="P14" s="50">
        <f>P13*85%</f>
        <v>6190.71648525</v>
      </c>
      <c r="AO14" s="50"/>
    </row>
    <row r="15" spans="2:43" ht="21" customHeight="1" x14ac:dyDescent="0.25">
      <c r="B15" s="48" t="s">
        <v>652</v>
      </c>
      <c r="C15" s="46" t="s">
        <v>653</v>
      </c>
      <c r="D15" s="49">
        <v>175012879</v>
      </c>
      <c r="E15" s="63">
        <v>63421830</v>
      </c>
      <c r="F15" s="49">
        <v>40569011</v>
      </c>
      <c r="G15" s="49">
        <v>163712965</v>
      </c>
      <c r="J15" s="64"/>
      <c r="M15" s="50">
        <f t="shared" si="0"/>
        <v>634.2183</v>
      </c>
      <c r="N15" s="33">
        <v>4903.0119596999994</v>
      </c>
      <c r="P15" s="33">
        <v>4921.2676057000008</v>
      </c>
      <c r="AN15" s="51">
        <f t="shared" ref="AN15:AN20" si="3">+ROUND(D15,0)</f>
        <v>175012879</v>
      </c>
    </row>
    <row r="16" spans="2:43" ht="21" customHeight="1" x14ac:dyDescent="0.25">
      <c r="B16" s="48" t="s">
        <v>654</v>
      </c>
      <c r="C16" s="46" t="s">
        <v>655</v>
      </c>
      <c r="D16" s="49">
        <v>77181269</v>
      </c>
      <c r="E16" s="63">
        <v>74120550</v>
      </c>
      <c r="F16" s="49"/>
      <c r="G16" s="49"/>
      <c r="J16" s="64"/>
      <c r="M16" s="50"/>
      <c r="N16" s="33"/>
      <c r="P16" s="33"/>
      <c r="AN16" s="51">
        <f t="shared" si="3"/>
        <v>77181269</v>
      </c>
    </row>
    <row r="17" spans="2:43" ht="21" customHeight="1" x14ac:dyDescent="0.25">
      <c r="B17" s="48" t="s">
        <v>656</v>
      </c>
      <c r="C17" s="46">
        <v>26</v>
      </c>
      <c r="D17" s="49">
        <v>375620190</v>
      </c>
      <c r="E17" s="63">
        <v>307977304</v>
      </c>
      <c r="F17" s="49">
        <v>259678690</v>
      </c>
      <c r="G17" s="49">
        <v>282663142</v>
      </c>
      <c r="M17" s="50">
        <f t="shared" si="0"/>
        <v>3079.77304</v>
      </c>
      <c r="N17" s="50">
        <f>N14-N15</f>
        <v>657.67985480000061</v>
      </c>
      <c r="AN17" s="51">
        <f t="shared" si="3"/>
        <v>375620190</v>
      </c>
      <c r="AO17" s="50"/>
    </row>
    <row r="18" spans="2:43" ht="21" customHeight="1" x14ac:dyDescent="0.25">
      <c r="B18" s="48" t="s">
        <v>657</v>
      </c>
      <c r="C18" s="46">
        <f t="shared" ref="C18:C19" si="4">+C17+1</f>
        <v>27</v>
      </c>
      <c r="D18" s="49">
        <v>196203401</v>
      </c>
      <c r="E18" s="63">
        <v>110148095</v>
      </c>
      <c r="F18" s="49">
        <v>90139767</v>
      </c>
      <c r="G18" s="49">
        <v>208676489</v>
      </c>
      <c r="H18" s="40" t="s">
        <v>658</v>
      </c>
      <c r="I18" s="40">
        <v>174770509</v>
      </c>
      <c r="J18" s="54">
        <f>I18-G18</f>
        <v>-33905980</v>
      </c>
      <c r="M18" s="50">
        <f t="shared" si="0"/>
        <v>1101.4809499999999</v>
      </c>
      <c r="AN18" s="51">
        <f t="shared" si="3"/>
        <v>196203401</v>
      </c>
    </row>
    <row r="19" spans="2:43" ht="21" customHeight="1" x14ac:dyDescent="0.25">
      <c r="B19" s="48" t="s">
        <v>562</v>
      </c>
      <c r="C19" s="46">
        <f t="shared" si="4"/>
        <v>28</v>
      </c>
      <c r="D19" s="49">
        <v>14747</v>
      </c>
      <c r="E19" s="63">
        <v>4048185</v>
      </c>
      <c r="F19" s="49">
        <v>11782076</v>
      </c>
      <c r="G19" s="49">
        <v>4259697</v>
      </c>
      <c r="H19" s="40" t="s">
        <v>659</v>
      </c>
      <c r="M19" s="50">
        <f t="shared" si="0"/>
        <v>40.481850000000001</v>
      </c>
      <c r="P19" s="50">
        <f>P14-P15</f>
        <v>1269.4488795499992</v>
      </c>
      <c r="AN19" s="51">
        <f t="shared" si="3"/>
        <v>14747</v>
      </c>
    </row>
    <row r="20" spans="2:43" ht="21" customHeight="1" thickBot="1" x14ac:dyDescent="0.3">
      <c r="B20" s="48" t="s">
        <v>660</v>
      </c>
      <c r="C20" s="46">
        <v>29</v>
      </c>
      <c r="D20" s="49">
        <v>18317196</v>
      </c>
      <c r="E20" s="63">
        <v>20023820</v>
      </c>
      <c r="F20" s="49">
        <v>27828583</v>
      </c>
      <c r="G20" s="49">
        <v>31263501</v>
      </c>
      <c r="H20" s="40" t="s">
        <v>661</v>
      </c>
      <c r="M20" s="50">
        <f t="shared" si="0"/>
        <v>200.23820000000001</v>
      </c>
      <c r="AN20" s="51">
        <f t="shared" si="3"/>
        <v>18317196</v>
      </c>
    </row>
    <row r="21" spans="2:43" ht="21" customHeight="1" thickBot="1" x14ac:dyDescent="0.3">
      <c r="B21" s="56" t="s">
        <v>650</v>
      </c>
      <c r="C21" s="65"/>
      <c r="D21" s="58">
        <f>ROUND(SUM(D15:D20),0)</f>
        <v>842349682</v>
      </c>
      <c r="E21" s="58">
        <f>SUM(E15:E20)</f>
        <v>579739784</v>
      </c>
      <c r="F21" s="58">
        <f>SUM(F15:F20)</f>
        <v>429998127</v>
      </c>
      <c r="G21" s="58">
        <v>690575793</v>
      </c>
      <c r="H21" s="54"/>
      <c r="I21" s="54"/>
      <c r="M21" s="50">
        <f t="shared" si="0"/>
        <v>5797.3978399999996</v>
      </c>
      <c r="N21" s="54"/>
      <c r="AN21" s="40">
        <v>579739783.5</v>
      </c>
      <c r="AP21" s="40">
        <v>842349683.19000006</v>
      </c>
      <c r="AQ21" s="40">
        <v>579739783.5</v>
      </c>
    </row>
    <row r="22" spans="2:43" x14ac:dyDescent="0.25">
      <c r="B22" s="66"/>
      <c r="C22" s="67"/>
      <c r="D22" s="68"/>
      <c r="E22" s="69"/>
      <c r="F22" s="69"/>
      <c r="G22" s="69"/>
      <c r="J22" s="55"/>
      <c r="K22" s="55"/>
      <c r="M22" s="50">
        <f t="shared" si="0"/>
        <v>0</v>
      </c>
    </row>
    <row r="23" spans="2:43" ht="32.25" customHeight="1" thickBot="1" x14ac:dyDescent="0.3">
      <c r="B23" s="70" t="s">
        <v>662</v>
      </c>
      <c r="C23" s="71"/>
      <c r="D23" s="72">
        <f>ROUND(D13-D21,0)</f>
        <v>140029959</v>
      </c>
      <c r="E23" s="72">
        <f>E13-E21</f>
        <v>74459253</v>
      </c>
      <c r="F23" s="72">
        <f>F13-F21</f>
        <v>-1085713.6899999976</v>
      </c>
      <c r="G23" s="73">
        <v>-43953027</v>
      </c>
      <c r="H23" s="74"/>
      <c r="I23" s="74"/>
      <c r="K23" s="75"/>
      <c r="M23" s="50">
        <f t="shared" si="0"/>
        <v>744.59253000000001</v>
      </c>
    </row>
    <row r="24" spans="2:43" hidden="1" x14ac:dyDescent="0.25">
      <c r="B24" s="76" t="s">
        <v>663</v>
      </c>
      <c r="C24" s="77"/>
      <c r="D24" s="78"/>
      <c r="E24" s="79">
        <f>E20+E23</f>
        <v>94483073</v>
      </c>
      <c r="F24" s="80">
        <f>F20+F23</f>
        <v>26742869.310000002</v>
      </c>
      <c r="G24" s="79">
        <f>G20+G23</f>
        <v>-12689526</v>
      </c>
      <c r="J24" s="75"/>
      <c r="M24" s="50">
        <f t="shared" si="0"/>
        <v>944.83073000000002</v>
      </c>
    </row>
    <row r="25" spans="2:43" ht="15.75" hidden="1" thickBot="1" x14ac:dyDescent="0.3">
      <c r="B25" s="81"/>
      <c r="C25" s="82"/>
      <c r="D25" s="83"/>
      <c r="E25" s="82"/>
      <c r="F25" s="84"/>
      <c r="G25" s="84"/>
      <c r="M25" s="50">
        <f>E25/10^5</f>
        <v>0</v>
      </c>
    </row>
    <row r="26" spans="2:43" x14ac:dyDescent="0.25">
      <c r="B26" s="85"/>
      <c r="C26" s="39"/>
      <c r="D26" s="86"/>
      <c r="E26" s="87"/>
      <c r="F26" s="88"/>
      <c r="G26" s="88"/>
    </row>
    <row r="28" spans="2:43" x14ac:dyDescent="0.25">
      <c r="B28" s="89" t="s">
        <v>664</v>
      </c>
      <c r="C28" s="89"/>
      <c r="D28" s="89"/>
      <c r="E28" s="89"/>
      <c r="F28" s="90"/>
      <c r="G28" s="90"/>
    </row>
    <row r="29" spans="2:43" x14ac:dyDescent="0.25">
      <c r="B29" s="89"/>
      <c r="C29" s="89"/>
      <c r="D29" s="89"/>
      <c r="E29" s="89"/>
      <c r="F29" s="90"/>
      <c r="G29" s="90"/>
    </row>
    <row r="30" spans="2:43" x14ac:dyDescent="0.25">
      <c r="B30" s="89" t="s">
        <v>665</v>
      </c>
      <c r="C30" s="89"/>
      <c r="D30" s="89"/>
      <c r="E30" s="89"/>
      <c r="F30" s="91"/>
      <c r="G30" s="90"/>
    </row>
    <row r="31" spans="2:43" x14ac:dyDescent="0.25">
      <c r="B31" s="89"/>
      <c r="C31" s="89"/>
      <c r="D31" s="89"/>
      <c r="E31" s="89"/>
      <c r="F31" s="91"/>
      <c r="G31" s="90"/>
    </row>
    <row r="32" spans="2:43" x14ac:dyDescent="0.25">
      <c r="B32" s="89" t="s">
        <v>666</v>
      </c>
      <c r="C32" s="89"/>
      <c r="D32" s="92" t="s">
        <v>667</v>
      </c>
      <c r="G32" s="90"/>
    </row>
    <row r="33" spans="2:9" x14ac:dyDescent="0.25">
      <c r="B33" s="89" t="s">
        <v>668</v>
      </c>
      <c r="C33" s="90"/>
      <c r="D33" s="90"/>
      <c r="E33" s="90"/>
      <c r="F33" s="90"/>
      <c r="G33" s="90"/>
    </row>
    <row r="34" spans="2:9" x14ac:dyDescent="0.25">
      <c r="B34" s="85" t="s">
        <v>669</v>
      </c>
      <c r="C34" s="90"/>
      <c r="D34" s="90"/>
      <c r="E34" s="90"/>
      <c r="F34" s="90"/>
      <c r="G34" s="90"/>
    </row>
    <row r="35" spans="2:9" x14ac:dyDescent="0.25">
      <c r="B35" s="89"/>
      <c r="C35" s="90"/>
      <c r="D35" s="90"/>
      <c r="E35" s="90"/>
      <c r="F35" s="90"/>
      <c r="G35" s="90"/>
    </row>
    <row r="36" spans="2:9" x14ac:dyDescent="0.25">
      <c r="B36" s="91"/>
      <c r="C36" s="91"/>
      <c r="D36" s="91"/>
      <c r="E36" s="91"/>
      <c r="F36" s="91"/>
      <c r="G36" s="90"/>
    </row>
    <row r="37" spans="2:9" x14ac:dyDescent="0.25">
      <c r="B37" s="93"/>
      <c r="C37" s="91"/>
      <c r="D37" s="91"/>
      <c r="E37" s="94"/>
      <c r="F37" s="91"/>
      <c r="G37" s="90"/>
      <c r="I37" s="54">
        <f>D37</f>
        <v>0</v>
      </c>
    </row>
    <row r="38" spans="2:9" x14ac:dyDescent="0.25">
      <c r="B38" s="85" t="s">
        <v>670</v>
      </c>
      <c r="C38" s="95" t="s">
        <v>671</v>
      </c>
      <c r="E38" s="96" t="s">
        <v>672</v>
      </c>
      <c r="F38" s="97" t="s">
        <v>673</v>
      </c>
      <c r="G38" s="92" t="s">
        <v>674</v>
      </c>
      <c r="I38" s="54">
        <f t="shared" ref="I38:I48" si="5">D38</f>
        <v>0</v>
      </c>
    </row>
    <row r="39" spans="2:9" x14ac:dyDescent="0.25">
      <c r="B39" s="85" t="s">
        <v>675</v>
      </c>
      <c r="C39" s="95" t="s">
        <v>676</v>
      </c>
      <c r="E39" s="95" t="s">
        <v>677</v>
      </c>
      <c r="F39" s="98" t="s">
        <v>677</v>
      </c>
      <c r="G39" s="92" t="s">
        <v>678</v>
      </c>
      <c r="I39" s="54">
        <f t="shared" si="5"/>
        <v>0</v>
      </c>
    </row>
    <row r="40" spans="2:9" x14ac:dyDescent="0.25">
      <c r="B40" s="85" t="s">
        <v>679</v>
      </c>
      <c r="C40" s="89"/>
      <c r="D40" s="89"/>
      <c r="E40" s="89"/>
      <c r="F40" s="90"/>
      <c r="G40" s="90"/>
      <c r="I40" s="54">
        <f t="shared" si="5"/>
        <v>0</v>
      </c>
    </row>
    <row r="41" spans="2:9" ht="17.45" customHeight="1" x14ac:dyDescent="0.25">
      <c r="B41" s="85"/>
      <c r="C41" s="99"/>
      <c r="D41" s="100"/>
      <c r="E41" s="99"/>
      <c r="F41" s="101"/>
      <c r="G41" s="101"/>
      <c r="I41" s="54">
        <f t="shared" si="5"/>
        <v>0</v>
      </c>
    </row>
    <row r="42" spans="2:9" x14ac:dyDescent="0.25">
      <c r="B42" s="85" t="s">
        <v>680</v>
      </c>
      <c r="C42" s="99"/>
      <c r="D42" s="187" t="s">
        <v>681</v>
      </c>
      <c r="E42" s="187"/>
      <c r="G42" s="101"/>
      <c r="I42" s="54" t="str">
        <f t="shared" si="5"/>
        <v xml:space="preserve">               (Divyanshu Jaju)</v>
      </c>
    </row>
    <row r="43" spans="2:9" x14ac:dyDescent="0.25">
      <c r="B43" s="85" t="s">
        <v>682</v>
      </c>
      <c r="C43" s="99"/>
      <c r="D43" s="188" t="s">
        <v>683</v>
      </c>
      <c r="E43" s="188"/>
      <c r="G43" s="101"/>
      <c r="I43" s="54" t="str">
        <f t="shared" si="5"/>
        <v>Chief Finance &amp; Accounts Officer</v>
      </c>
    </row>
    <row r="44" spans="2:9" x14ac:dyDescent="0.25">
      <c r="I44" s="54">
        <f t="shared" si="5"/>
        <v>0</v>
      </c>
    </row>
    <row r="45" spans="2:9" x14ac:dyDescent="0.25">
      <c r="I45" s="54">
        <f t="shared" si="5"/>
        <v>0</v>
      </c>
    </row>
    <row r="46" spans="2:9" x14ac:dyDescent="0.25">
      <c r="I46" s="54">
        <f t="shared" si="5"/>
        <v>0</v>
      </c>
    </row>
    <row r="47" spans="2:9" x14ac:dyDescent="0.25">
      <c r="I47" s="54">
        <f t="shared" si="5"/>
        <v>0</v>
      </c>
    </row>
    <row r="48" spans="2:9" x14ac:dyDescent="0.25">
      <c r="I48" s="54">
        <f t="shared" si="5"/>
        <v>0</v>
      </c>
    </row>
  </sheetData>
  <mergeCells count="5">
    <mergeCell ref="B1:G1"/>
    <mergeCell ref="B2:G2"/>
    <mergeCell ref="B3:G3"/>
    <mergeCell ref="D42:E42"/>
    <mergeCell ref="D43:E43"/>
  </mergeCells>
  <printOptions horizontalCentered="1" verticalCentered="1"/>
  <pageMargins left="0.43307086614173229" right="0.23622047244094491" top="0.74803149606299213" bottom="0.74803149606299213" header="0.31496062992125984" footer="0.31496062992125984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18BC8-860C-465E-884B-E4E9ED75FB55}">
  <sheetPr filterMode="1"/>
  <dimension ref="A1:N1194"/>
  <sheetViews>
    <sheetView showGridLines="0" zoomScale="106" zoomScaleNormal="106" workbookViewId="0">
      <pane xSplit="3" ySplit="7" topLeftCell="D1194" activePane="bottomRight" state="frozen"/>
      <selection activeCell="F21" sqref="F21:F22"/>
      <selection pane="topRight" activeCell="F21" sqref="F21:F22"/>
      <selection pane="bottomLeft" activeCell="F21" sqref="F21:F22"/>
      <selection pane="bottomRight" activeCell="G1197" sqref="G1197"/>
    </sheetView>
  </sheetViews>
  <sheetFormatPr defaultColWidth="8.85546875" defaultRowHeight="15" x14ac:dyDescent="0.25"/>
  <cols>
    <col min="1" max="1" width="11.7109375" style="102" bestFit="1" customWidth="1"/>
    <col min="2" max="2" width="49.5703125" style="103" customWidth="1"/>
    <col min="3" max="4" width="5.7109375" style="103" customWidth="1"/>
    <col min="5" max="5" width="21.5703125" style="104" customWidth="1"/>
    <col min="6" max="6" width="17.7109375" style="104" customWidth="1"/>
    <col min="7" max="7" width="21" style="104" customWidth="1"/>
    <col min="8" max="8" width="21.5703125" style="104" customWidth="1"/>
    <col min="9" max="9" width="19.7109375" style="104" customWidth="1"/>
    <col min="10" max="10" width="11.28515625" style="104" customWidth="1"/>
    <col min="11" max="11" width="32.28515625" style="104" customWidth="1"/>
    <col min="12" max="12" width="8.85546875" style="103" customWidth="1"/>
    <col min="13" max="13" width="15.28515625" style="103" bestFit="1" customWidth="1"/>
    <col min="14" max="14" width="16.7109375" style="103" bestFit="1" customWidth="1"/>
    <col min="15" max="16384" width="8.85546875" style="103"/>
  </cols>
  <sheetData>
    <row r="1" spans="1:13" x14ac:dyDescent="0.25">
      <c r="E1" s="103"/>
      <c r="F1" s="103"/>
    </row>
    <row r="2" spans="1:13" x14ac:dyDescent="0.25">
      <c r="B2" s="105" t="s">
        <v>684</v>
      </c>
      <c r="C2" s="105"/>
      <c r="E2" s="103"/>
    </row>
    <row r="3" spans="1:13" x14ac:dyDescent="0.25">
      <c r="B3" s="105" t="s">
        <v>685</v>
      </c>
      <c r="C3" s="105"/>
      <c r="E3" s="103"/>
    </row>
    <row r="4" spans="1:13" x14ac:dyDescent="0.25">
      <c r="B4" s="105" t="s">
        <v>686</v>
      </c>
      <c r="C4" s="105"/>
      <c r="E4" s="103"/>
      <c r="H4" s="106"/>
      <c r="I4" s="107"/>
    </row>
    <row r="5" spans="1:13" x14ac:dyDescent="0.25">
      <c r="E5" s="103"/>
    </row>
    <row r="6" spans="1:13" ht="16.5" x14ac:dyDescent="0.35">
      <c r="A6" s="108"/>
      <c r="B6" s="109" t="s">
        <v>687</v>
      </c>
      <c r="E6" s="103"/>
    </row>
    <row r="7" spans="1:13" s="116" customFormat="1" ht="41.45" customHeight="1" x14ac:dyDescent="0.25">
      <c r="A7" s="110" t="s">
        <v>0</v>
      </c>
      <c r="B7" s="111" t="s">
        <v>639</v>
      </c>
      <c r="C7" s="112" t="s">
        <v>688</v>
      </c>
      <c r="D7" s="112" t="s">
        <v>689</v>
      </c>
      <c r="E7" s="113" t="s">
        <v>690</v>
      </c>
      <c r="F7" s="113" t="s">
        <v>691</v>
      </c>
      <c r="G7" s="113" t="s">
        <v>692</v>
      </c>
      <c r="H7" s="113" t="s">
        <v>693</v>
      </c>
      <c r="I7" s="113" t="s">
        <v>694</v>
      </c>
      <c r="J7" s="113" t="s">
        <v>695</v>
      </c>
      <c r="K7" s="114" t="s">
        <v>452</v>
      </c>
      <c r="L7" s="115" t="s">
        <v>453</v>
      </c>
      <c r="M7" s="151"/>
    </row>
    <row r="8" spans="1:13" hidden="1" x14ac:dyDescent="0.25">
      <c r="A8" s="117" t="s">
        <v>696</v>
      </c>
      <c r="B8" s="2" t="s">
        <v>697</v>
      </c>
      <c r="C8" s="2" t="e">
        <v>#NAME?</v>
      </c>
      <c r="D8" s="2" t="s">
        <v>25</v>
      </c>
      <c r="E8" s="118">
        <v>4548832.4000000004</v>
      </c>
      <c r="F8" s="119">
        <v>4427675</v>
      </c>
      <c r="G8" s="119">
        <v>4203256</v>
      </c>
      <c r="H8" s="118">
        <v>4324413.4000000004</v>
      </c>
      <c r="I8" s="120">
        <f t="shared" ref="I8:I71" si="0">IF(D8="dr",H8,-H8)</f>
        <v>-4324413.4000000004</v>
      </c>
      <c r="J8" s="104" t="s">
        <v>698</v>
      </c>
      <c r="K8" s="104" t="s">
        <v>697</v>
      </c>
      <c r="L8" s="103">
        <v>2</v>
      </c>
      <c r="M8" s="121" t="e">
        <v>#VALUE!</v>
      </c>
    </row>
    <row r="9" spans="1:13" hidden="1" x14ac:dyDescent="0.25">
      <c r="A9" s="117" t="s">
        <v>699</v>
      </c>
      <c r="B9" s="2" t="s">
        <v>700</v>
      </c>
      <c r="C9" s="2" t="e">
        <v>#NAME?</v>
      </c>
      <c r="D9" s="2" t="s">
        <v>25</v>
      </c>
      <c r="E9" s="118">
        <v>232894880</v>
      </c>
      <c r="F9" s="119">
        <v>46578976</v>
      </c>
      <c r="G9" s="119">
        <v>23289488</v>
      </c>
      <c r="H9" s="118">
        <v>209605392</v>
      </c>
      <c r="I9" s="120">
        <f t="shared" si="0"/>
        <v>-209605392</v>
      </c>
      <c r="J9" s="104" t="s">
        <v>698</v>
      </c>
      <c r="K9" s="104" t="s">
        <v>701</v>
      </c>
      <c r="L9" s="103">
        <v>2</v>
      </c>
      <c r="M9" s="121" t="e">
        <v>#VALUE!</v>
      </c>
    </row>
    <row r="10" spans="1:13" hidden="1" x14ac:dyDescent="0.25">
      <c r="A10" s="117" t="s">
        <v>702</v>
      </c>
      <c r="B10" s="2" t="s">
        <v>703</v>
      </c>
      <c r="C10" s="2" t="e">
        <v>#NAME?</v>
      </c>
      <c r="D10" s="2" t="s">
        <v>25</v>
      </c>
      <c r="E10" s="118">
        <v>325782989.22000003</v>
      </c>
      <c r="F10" s="119">
        <v>0</v>
      </c>
      <c r="G10" s="119">
        <v>0</v>
      </c>
      <c r="H10" s="118">
        <v>325782989.22000003</v>
      </c>
      <c r="I10" s="120">
        <f t="shared" si="0"/>
        <v>-325782989.22000003</v>
      </c>
      <c r="J10" s="104" t="s">
        <v>698</v>
      </c>
      <c r="K10" s="104" t="s">
        <v>703</v>
      </c>
      <c r="L10" s="103">
        <v>1</v>
      </c>
      <c r="M10" s="121" t="e">
        <v>#VALUE!</v>
      </c>
    </row>
    <row r="11" spans="1:13" hidden="1" x14ac:dyDescent="0.25">
      <c r="A11" s="117" t="s">
        <v>704</v>
      </c>
      <c r="B11" s="2" t="s">
        <v>705</v>
      </c>
      <c r="C11" s="2" t="e">
        <v>#NAME?</v>
      </c>
      <c r="D11" s="2" t="s">
        <v>25</v>
      </c>
      <c r="E11" s="118">
        <v>64508360</v>
      </c>
      <c r="F11" s="119">
        <v>0</v>
      </c>
      <c r="G11" s="119">
        <v>0</v>
      </c>
      <c r="H11" s="118">
        <v>64508360</v>
      </c>
      <c r="I11" s="120">
        <f t="shared" si="0"/>
        <v>-64508360</v>
      </c>
      <c r="J11" s="104" t="s">
        <v>698</v>
      </c>
      <c r="K11" s="104" t="s">
        <v>706</v>
      </c>
      <c r="L11" s="103">
        <v>2</v>
      </c>
      <c r="M11" s="121" t="e">
        <v>#VALUE!</v>
      </c>
    </row>
    <row r="12" spans="1:13" hidden="1" x14ac:dyDescent="0.25">
      <c r="A12" s="117" t="s">
        <v>707</v>
      </c>
      <c r="B12" s="2" t="s">
        <v>708</v>
      </c>
      <c r="C12" s="2" t="e">
        <v>#NAME?</v>
      </c>
      <c r="D12" s="2" t="s">
        <v>25</v>
      </c>
      <c r="E12" s="118">
        <v>63422590</v>
      </c>
      <c r="F12" s="119">
        <v>24644584</v>
      </c>
      <c r="G12" s="119">
        <v>12322292</v>
      </c>
      <c r="H12" s="118">
        <v>51100298</v>
      </c>
      <c r="I12" s="120">
        <f t="shared" si="0"/>
        <v>-51100298</v>
      </c>
      <c r="J12" s="104" t="s">
        <v>698</v>
      </c>
      <c r="K12" s="104" t="s">
        <v>709</v>
      </c>
      <c r="L12" s="103">
        <v>2</v>
      </c>
      <c r="M12" s="121" t="e">
        <v>#VALUE!</v>
      </c>
    </row>
    <row r="13" spans="1:13" hidden="1" x14ac:dyDescent="0.25">
      <c r="A13" s="117" t="s">
        <v>710</v>
      </c>
      <c r="B13" s="2" t="s">
        <v>711</v>
      </c>
      <c r="C13" s="2" t="e">
        <v>#NAME?</v>
      </c>
      <c r="D13" s="2" t="s">
        <v>25</v>
      </c>
      <c r="E13" s="118">
        <v>7709785</v>
      </c>
      <c r="F13" s="119">
        <v>12384589</v>
      </c>
      <c r="G13" s="119">
        <v>12853109</v>
      </c>
      <c r="H13" s="118">
        <v>8178305</v>
      </c>
      <c r="I13" s="120">
        <f t="shared" si="0"/>
        <v>-8178305</v>
      </c>
      <c r="J13" s="104" t="s">
        <v>698</v>
      </c>
      <c r="K13" s="104" t="s">
        <v>712</v>
      </c>
      <c r="L13" s="103">
        <v>2</v>
      </c>
      <c r="M13" s="121" t="e">
        <v>#VALUE!</v>
      </c>
    </row>
    <row r="14" spans="1:13" hidden="1" x14ac:dyDescent="0.25">
      <c r="A14" s="117" t="s">
        <v>713</v>
      </c>
      <c r="B14" s="2" t="s">
        <v>714</v>
      </c>
      <c r="C14" s="2" t="e">
        <v>#NAME?</v>
      </c>
      <c r="D14" s="2" t="s">
        <v>25</v>
      </c>
      <c r="E14" s="118">
        <v>86025419</v>
      </c>
      <c r="F14" s="119">
        <v>13329472</v>
      </c>
      <c r="G14" s="119">
        <v>779080</v>
      </c>
      <c r="H14" s="118">
        <v>73475027</v>
      </c>
      <c r="I14" s="120">
        <f t="shared" si="0"/>
        <v>-73475027</v>
      </c>
      <c r="J14" s="104" t="s">
        <v>698</v>
      </c>
      <c r="K14" s="104" t="s">
        <v>715</v>
      </c>
      <c r="L14" s="103">
        <v>2</v>
      </c>
      <c r="M14" s="121" t="e">
        <v>#VALUE!</v>
      </c>
    </row>
    <row r="15" spans="1:13" hidden="1" x14ac:dyDescent="0.25">
      <c r="A15" s="117" t="s">
        <v>716</v>
      </c>
      <c r="B15" s="2" t="s">
        <v>717</v>
      </c>
      <c r="C15" s="2" t="e">
        <v>#NAME?</v>
      </c>
      <c r="D15" s="2" t="s">
        <v>25</v>
      </c>
      <c r="E15" s="118">
        <v>2014717</v>
      </c>
      <c r="F15" s="119">
        <v>13733408</v>
      </c>
      <c r="G15" s="119">
        <v>22927030</v>
      </c>
      <c r="H15" s="118">
        <v>11208339</v>
      </c>
      <c r="I15" s="120">
        <f t="shared" si="0"/>
        <v>-11208339</v>
      </c>
      <c r="J15" s="104" t="s">
        <v>698</v>
      </c>
      <c r="K15" s="104" t="s">
        <v>718</v>
      </c>
      <c r="L15" s="103">
        <v>2</v>
      </c>
      <c r="M15" s="121" t="e">
        <v>#VALUE!</v>
      </c>
    </row>
    <row r="16" spans="1:13" hidden="1" x14ac:dyDescent="0.25">
      <c r="A16" s="117" t="s">
        <v>719</v>
      </c>
      <c r="B16" s="2" t="s">
        <v>720</v>
      </c>
      <c r="C16" s="2" t="e">
        <v>#NAME?</v>
      </c>
      <c r="D16" s="2" t="s">
        <v>25</v>
      </c>
      <c r="E16" s="118">
        <v>4017116</v>
      </c>
      <c r="F16" s="119">
        <v>3981449</v>
      </c>
      <c r="G16" s="119">
        <v>6299332</v>
      </c>
      <c r="H16" s="118">
        <v>6334999</v>
      </c>
      <c r="I16" s="120">
        <f t="shared" si="0"/>
        <v>-6334999</v>
      </c>
      <c r="J16" s="104" t="s">
        <v>698</v>
      </c>
      <c r="K16" s="104" t="s">
        <v>721</v>
      </c>
      <c r="L16" s="103">
        <v>2</v>
      </c>
      <c r="M16" s="121" t="e">
        <v>#VALUE!</v>
      </c>
    </row>
    <row r="17" spans="1:13" hidden="1" x14ac:dyDescent="0.25">
      <c r="A17" s="117" t="s">
        <v>722</v>
      </c>
      <c r="B17" s="2" t="s">
        <v>723</v>
      </c>
      <c r="C17" s="2" t="e">
        <v>#NAME?</v>
      </c>
      <c r="D17" s="2" t="s">
        <v>25</v>
      </c>
      <c r="E17" s="122">
        <v>0</v>
      </c>
      <c r="F17" s="119">
        <v>0</v>
      </c>
      <c r="G17" s="119">
        <v>528</v>
      </c>
      <c r="H17" s="118">
        <v>528</v>
      </c>
      <c r="I17" s="120">
        <f t="shared" si="0"/>
        <v>-528</v>
      </c>
      <c r="J17" s="104" t="s">
        <v>698</v>
      </c>
      <c r="K17" s="104" t="s">
        <v>724</v>
      </c>
      <c r="L17" s="103">
        <v>8</v>
      </c>
      <c r="M17" s="121" t="e">
        <v>#VALUE!</v>
      </c>
    </row>
    <row r="18" spans="1:13" hidden="1" x14ac:dyDescent="0.25">
      <c r="A18" s="117" t="s">
        <v>725</v>
      </c>
      <c r="B18" s="2" t="s">
        <v>726</v>
      </c>
      <c r="C18" s="2" t="e">
        <v>#NAME?</v>
      </c>
      <c r="D18" s="2" t="s">
        <v>25</v>
      </c>
      <c r="E18" s="122">
        <v>0</v>
      </c>
      <c r="F18" s="119">
        <v>0</v>
      </c>
      <c r="G18" s="119">
        <v>917</v>
      </c>
      <c r="H18" s="118">
        <v>917</v>
      </c>
      <c r="I18" s="120">
        <f t="shared" si="0"/>
        <v>-917</v>
      </c>
      <c r="J18" s="104" t="s">
        <v>698</v>
      </c>
      <c r="K18" s="104" t="s">
        <v>724</v>
      </c>
      <c r="L18" s="103">
        <v>8</v>
      </c>
      <c r="M18" s="121" t="e">
        <v>#VALUE!</v>
      </c>
    </row>
    <row r="19" spans="1:13" hidden="1" x14ac:dyDescent="0.25">
      <c r="A19" s="117" t="s">
        <v>727</v>
      </c>
      <c r="B19" s="2" t="s">
        <v>728</v>
      </c>
      <c r="C19" s="2" t="e">
        <v>#NAME?</v>
      </c>
      <c r="D19" s="2" t="s">
        <v>25</v>
      </c>
      <c r="E19" s="122">
        <v>0</v>
      </c>
      <c r="F19" s="119">
        <v>0</v>
      </c>
      <c r="G19" s="119">
        <v>1000</v>
      </c>
      <c r="H19" s="118">
        <v>1000</v>
      </c>
      <c r="I19" s="120">
        <f t="shared" si="0"/>
        <v>-1000</v>
      </c>
      <c r="J19" s="104" t="s">
        <v>698</v>
      </c>
      <c r="K19" s="104" t="s">
        <v>724</v>
      </c>
      <c r="L19" s="103">
        <v>8</v>
      </c>
      <c r="M19" s="121" t="e">
        <v>#VALUE!</v>
      </c>
    </row>
    <row r="20" spans="1:13" hidden="1" x14ac:dyDescent="0.25">
      <c r="A20" s="117" t="s">
        <v>729</v>
      </c>
      <c r="B20" s="2" t="s">
        <v>730</v>
      </c>
      <c r="C20" s="2" t="e">
        <v>#NAME?</v>
      </c>
      <c r="D20" s="2" t="s">
        <v>25</v>
      </c>
      <c r="E20" s="122">
        <v>0</v>
      </c>
      <c r="F20" s="119">
        <v>0</v>
      </c>
      <c r="G20" s="119">
        <v>1000</v>
      </c>
      <c r="H20" s="118">
        <v>1000</v>
      </c>
      <c r="I20" s="120">
        <f t="shared" si="0"/>
        <v>-1000</v>
      </c>
      <c r="J20" s="104" t="s">
        <v>698</v>
      </c>
      <c r="K20" s="104" t="s">
        <v>724</v>
      </c>
      <c r="L20" s="103">
        <v>8</v>
      </c>
      <c r="M20" s="121" t="e">
        <v>#VALUE!</v>
      </c>
    </row>
    <row r="21" spans="1:13" hidden="1" x14ac:dyDescent="0.25">
      <c r="A21" s="117" t="s">
        <v>731</v>
      </c>
      <c r="B21" s="2" t="s">
        <v>732</v>
      </c>
      <c r="C21" s="2" t="e">
        <v>#NAME?</v>
      </c>
      <c r="D21" s="2" t="s">
        <v>25</v>
      </c>
      <c r="E21" s="122">
        <v>0</v>
      </c>
      <c r="F21" s="119">
        <v>0</v>
      </c>
      <c r="G21" s="119">
        <v>910</v>
      </c>
      <c r="H21" s="118">
        <v>910</v>
      </c>
      <c r="I21" s="120">
        <f t="shared" si="0"/>
        <v>-910</v>
      </c>
      <c r="J21" s="104" t="s">
        <v>698</v>
      </c>
      <c r="K21" s="104" t="s">
        <v>724</v>
      </c>
      <c r="L21" s="103">
        <v>8</v>
      </c>
      <c r="M21" s="121" t="e">
        <v>#VALUE!</v>
      </c>
    </row>
    <row r="22" spans="1:13" hidden="1" x14ac:dyDescent="0.25">
      <c r="A22" s="117" t="s">
        <v>733</v>
      </c>
      <c r="B22" s="2" t="s">
        <v>734</v>
      </c>
      <c r="C22" s="2" t="e">
        <v>#NAME?</v>
      </c>
      <c r="D22" s="2" t="s">
        <v>25</v>
      </c>
      <c r="E22" s="122">
        <v>0</v>
      </c>
      <c r="F22" s="119">
        <v>0</v>
      </c>
      <c r="G22" s="119">
        <v>1000</v>
      </c>
      <c r="H22" s="118">
        <v>1000</v>
      </c>
      <c r="I22" s="120">
        <f t="shared" si="0"/>
        <v>-1000</v>
      </c>
      <c r="J22" s="104" t="s">
        <v>698</v>
      </c>
      <c r="K22" s="104" t="s">
        <v>724</v>
      </c>
      <c r="L22" s="103">
        <v>8</v>
      </c>
      <c r="M22" s="121" t="e">
        <v>#VALUE!</v>
      </c>
    </row>
    <row r="23" spans="1:13" hidden="1" x14ac:dyDescent="0.25">
      <c r="A23" s="117" t="s">
        <v>735</v>
      </c>
      <c r="B23" s="2" t="s">
        <v>736</v>
      </c>
      <c r="C23" s="2" t="e">
        <v>#NAME?</v>
      </c>
      <c r="D23" s="2" t="s">
        <v>25</v>
      </c>
      <c r="E23" s="122">
        <v>0</v>
      </c>
      <c r="F23" s="119">
        <v>0</v>
      </c>
      <c r="G23" s="119">
        <v>1000</v>
      </c>
      <c r="H23" s="118">
        <v>1000</v>
      </c>
      <c r="I23" s="120">
        <f t="shared" si="0"/>
        <v>-1000</v>
      </c>
      <c r="J23" s="104" t="s">
        <v>698</v>
      </c>
      <c r="K23" s="104" t="s">
        <v>724</v>
      </c>
      <c r="L23" s="103">
        <v>8</v>
      </c>
      <c r="M23" s="121" t="e">
        <v>#VALUE!</v>
      </c>
    </row>
    <row r="24" spans="1:13" hidden="1" x14ac:dyDescent="0.25">
      <c r="A24" s="117" t="s">
        <v>737</v>
      </c>
      <c r="B24" s="2" t="s">
        <v>738</v>
      </c>
      <c r="C24" s="2" t="e">
        <v>#NAME?</v>
      </c>
      <c r="D24" s="2" t="s">
        <v>25</v>
      </c>
      <c r="E24" s="122">
        <v>0</v>
      </c>
      <c r="F24" s="119">
        <v>0</v>
      </c>
      <c r="G24" s="119">
        <v>898</v>
      </c>
      <c r="H24" s="118">
        <v>898</v>
      </c>
      <c r="I24" s="120">
        <f t="shared" si="0"/>
        <v>-898</v>
      </c>
      <c r="J24" s="104" t="s">
        <v>698</v>
      </c>
      <c r="K24" s="104" t="s">
        <v>724</v>
      </c>
      <c r="L24" s="103">
        <v>8</v>
      </c>
      <c r="M24" s="121" t="e">
        <v>#VALUE!</v>
      </c>
    </row>
    <row r="25" spans="1:13" hidden="1" x14ac:dyDescent="0.25">
      <c r="A25" s="117" t="s">
        <v>739</v>
      </c>
      <c r="B25" s="2" t="s">
        <v>740</v>
      </c>
      <c r="C25" s="2" t="e">
        <v>#NAME?</v>
      </c>
      <c r="D25" s="2" t="s">
        <v>25</v>
      </c>
      <c r="E25" s="122">
        <v>0</v>
      </c>
      <c r="F25" s="119">
        <v>0</v>
      </c>
      <c r="G25" s="119">
        <v>949</v>
      </c>
      <c r="H25" s="118">
        <v>949</v>
      </c>
      <c r="I25" s="120">
        <f t="shared" si="0"/>
        <v>-949</v>
      </c>
      <c r="J25" s="104" t="s">
        <v>698</v>
      </c>
      <c r="K25" s="104" t="s">
        <v>724</v>
      </c>
      <c r="L25" s="103">
        <v>8</v>
      </c>
      <c r="M25" s="121" t="e">
        <v>#VALUE!</v>
      </c>
    </row>
    <row r="26" spans="1:13" hidden="1" x14ac:dyDescent="0.25">
      <c r="A26" s="117" t="s">
        <v>741</v>
      </c>
      <c r="B26" s="2" t="s">
        <v>439</v>
      </c>
      <c r="C26" s="2" t="e">
        <v>#NAME?</v>
      </c>
      <c r="D26" s="2" t="s">
        <v>25</v>
      </c>
      <c r="E26" s="122">
        <v>0</v>
      </c>
      <c r="F26" s="119">
        <v>0</v>
      </c>
      <c r="G26" s="119">
        <v>33977</v>
      </c>
      <c r="H26" s="118">
        <v>33977</v>
      </c>
      <c r="I26" s="120">
        <f t="shared" si="0"/>
        <v>-33977</v>
      </c>
      <c r="J26" s="104" t="s">
        <v>698</v>
      </c>
      <c r="K26" s="104" t="s">
        <v>724</v>
      </c>
      <c r="L26" s="103">
        <v>8</v>
      </c>
      <c r="M26" s="121" t="e">
        <v>#VALUE!</v>
      </c>
    </row>
    <row r="27" spans="1:13" hidden="1" x14ac:dyDescent="0.25">
      <c r="A27" s="117" t="s">
        <v>742</v>
      </c>
      <c r="B27" s="2" t="s">
        <v>743</v>
      </c>
      <c r="C27" s="2" t="e">
        <v>#NAME?</v>
      </c>
      <c r="D27" s="2" t="s">
        <v>25</v>
      </c>
      <c r="E27" s="122">
        <v>0</v>
      </c>
      <c r="F27" s="119">
        <v>0</v>
      </c>
      <c r="G27" s="119">
        <v>28300</v>
      </c>
      <c r="H27" s="118">
        <v>28300</v>
      </c>
      <c r="I27" s="120">
        <f t="shared" si="0"/>
        <v>-28300</v>
      </c>
      <c r="J27" s="104" t="s">
        <v>698</v>
      </c>
      <c r="K27" s="104" t="s">
        <v>724</v>
      </c>
      <c r="L27" s="103">
        <v>8</v>
      </c>
      <c r="M27" s="121" t="e">
        <v>#VALUE!</v>
      </c>
    </row>
    <row r="28" spans="1:13" hidden="1" x14ac:dyDescent="0.25">
      <c r="A28" s="117" t="s">
        <v>744</v>
      </c>
      <c r="B28" s="2" t="s">
        <v>435</v>
      </c>
      <c r="C28" s="2" t="e">
        <v>#NAME?</v>
      </c>
      <c r="D28" s="2" t="s">
        <v>25</v>
      </c>
      <c r="E28" s="122">
        <v>0</v>
      </c>
      <c r="F28" s="119">
        <v>0</v>
      </c>
      <c r="G28" s="119">
        <v>12000</v>
      </c>
      <c r="H28" s="118">
        <v>12000</v>
      </c>
      <c r="I28" s="120">
        <f t="shared" si="0"/>
        <v>-12000</v>
      </c>
      <c r="J28" s="104" t="s">
        <v>698</v>
      </c>
      <c r="K28" s="104" t="s">
        <v>724</v>
      </c>
      <c r="L28" s="103">
        <v>8</v>
      </c>
      <c r="M28" s="121" t="e">
        <v>#VALUE!</v>
      </c>
    </row>
    <row r="29" spans="1:13" hidden="1" x14ac:dyDescent="0.25">
      <c r="A29" s="117" t="s">
        <v>745</v>
      </c>
      <c r="B29" s="2" t="s">
        <v>746</v>
      </c>
      <c r="C29" s="2" t="e">
        <v>#NAME?</v>
      </c>
      <c r="D29" s="2" t="s">
        <v>25</v>
      </c>
      <c r="E29" s="122">
        <v>0</v>
      </c>
      <c r="F29" s="119">
        <v>0</v>
      </c>
      <c r="G29" s="119">
        <v>5000</v>
      </c>
      <c r="H29" s="118">
        <v>5000</v>
      </c>
      <c r="I29" s="120">
        <f t="shared" si="0"/>
        <v>-5000</v>
      </c>
      <c r="J29" s="104" t="s">
        <v>698</v>
      </c>
      <c r="K29" s="104" t="s">
        <v>724</v>
      </c>
      <c r="L29" s="103">
        <v>8</v>
      </c>
      <c r="M29" s="121" t="e">
        <v>#VALUE!</v>
      </c>
    </row>
    <row r="30" spans="1:13" hidden="1" x14ac:dyDescent="0.25">
      <c r="A30" s="117" t="s">
        <v>747</v>
      </c>
      <c r="B30" s="2" t="s">
        <v>434</v>
      </c>
      <c r="C30" s="2" t="e">
        <v>#NAME?</v>
      </c>
      <c r="D30" s="2" t="s">
        <v>25</v>
      </c>
      <c r="E30" s="122">
        <v>0</v>
      </c>
      <c r="F30" s="119">
        <v>0</v>
      </c>
      <c r="G30" s="119">
        <v>7500</v>
      </c>
      <c r="H30" s="118">
        <v>7500</v>
      </c>
      <c r="I30" s="120">
        <f t="shared" si="0"/>
        <v>-7500</v>
      </c>
      <c r="J30" s="104" t="s">
        <v>698</v>
      </c>
      <c r="K30" s="104" t="s">
        <v>724</v>
      </c>
      <c r="L30" s="103">
        <v>8</v>
      </c>
      <c r="M30" s="121" t="e">
        <v>#VALUE!</v>
      </c>
    </row>
    <row r="31" spans="1:13" hidden="1" x14ac:dyDescent="0.25">
      <c r="A31" s="117" t="s">
        <v>748</v>
      </c>
      <c r="B31" s="2" t="s">
        <v>749</v>
      </c>
      <c r="C31" s="2" t="e">
        <v>#NAME?</v>
      </c>
      <c r="D31" s="2" t="s">
        <v>25</v>
      </c>
      <c r="E31" s="122">
        <v>0</v>
      </c>
      <c r="F31" s="119">
        <v>0</v>
      </c>
      <c r="G31" s="119">
        <v>5000</v>
      </c>
      <c r="H31" s="118">
        <v>5000</v>
      </c>
      <c r="I31" s="120">
        <f t="shared" si="0"/>
        <v>-5000</v>
      </c>
      <c r="J31" s="104" t="s">
        <v>698</v>
      </c>
      <c r="K31" s="104" t="s">
        <v>724</v>
      </c>
      <c r="L31" s="103">
        <v>8</v>
      </c>
      <c r="M31" s="121" t="e">
        <v>#VALUE!</v>
      </c>
    </row>
    <row r="32" spans="1:13" hidden="1" x14ac:dyDescent="0.25">
      <c r="A32" s="117" t="s">
        <v>750</v>
      </c>
      <c r="B32" s="2" t="s">
        <v>751</v>
      </c>
      <c r="C32" s="2" t="e">
        <v>#NAME?</v>
      </c>
      <c r="D32" s="2" t="s">
        <v>25</v>
      </c>
      <c r="E32" s="122">
        <v>0</v>
      </c>
      <c r="F32" s="119">
        <v>0</v>
      </c>
      <c r="G32" s="119">
        <v>1800</v>
      </c>
      <c r="H32" s="118">
        <v>1800</v>
      </c>
      <c r="I32" s="120">
        <f t="shared" si="0"/>
        <v>-1800</v>
      </c>
      <c r="J32" s="104" t="s">
        <v>698</v>
      </c>
      <c r="K32" s="104" t="s">
        <v>724</v>
      </c>
      <c r="L32" s="103">
        <v>8</v>
      </c>
      <c r="M32" s="121" t="e">
        <v>#VALUE!</v>
      </c>
    </row>
    <row r="33" spans="1:13" hidden="1" x14ac:dyDescent="0.25">
      <c r="A33" s="117" t="s">
        <v>752</v>
      </c>
      <c r="B33" s="2" t="s">
        <v>753</v>
      </c>
      <c r="C33" s="2" t="e">
        <v>#NAME?</v>
      </c>
      <c r="D33" s="2" t="s">
        <v>25</v>
      </c>
      <c r="E33" s="122">
        <v>0</v>
      </c>
      <c r="F33" s="119">
        <v>0</v>
      </c>
      <c r="G33" s="119">
        <v>1600</v>
      </c>
      <c r="H33" s="118">
        <v>1600</v>
      </c>
      <c r="I33" s="120">
        <f t="shared" si="0"/>
        <v>-1600</v>
      </c>
      <c r="J33" s="104" t="s">
        <v>698</v>
      </c>
      <c r="K33" s="104" t="s">
        <v>724</v>
      </c>
      <c r="L33" s="103">
        <v>8</v>
      </c>
      <c r="M33" s="121" t="e">
        <v>#VALUE!</v>
      </c>
    </row>
    <row r="34" spans="1:13" hidden="1" x14ac:dyDescent="0.25">
      <c r="A34" s="117" t="s">
        <v>754</v>
      </c>
      <c r="B34" s="2" t="s">
        <v>755</v>
      </c>
      <c r="C34" s="2" t="e">
        <v>#NAME?</v>
      </c>
      <c r="D34" s="2" t="s">
        <v>25</v>
      </c>
      <c r="E34" s="122">
        <v>0</v>
      </c>
      <c r="F34" s="119">
        <v>0</v>
      </c>
      <c r="G34" s="119">
        <v>1500</v>
      </c>
      <c r="H34" s="118">
        <v>1500</v>
      </c>
      <c r="I34" s="120">
        <f t="shared" si="0"/>
        <v>-1500</v>
      </c>
      <c r="J34" s="104" t="s">
        <v>698</v>
      </c>
      <c r="K34" s="104" t="s">
        <v>724</v>
      </c>
      <c r="L34" s="103">
        <v>8</v>
      </c>
      <c r="M34" s="121" t="e">
        <v>#VALUE!</v>
      </c>
    </row>
    <row r="35" spans="1:13" hidden="1" x14ac:dyDescent="0.25">
      <c r="A35" s="117" t="s">
        <v>756</v>
      </c>
      <c r="B35" s="2" t="s">
        <v>757</v>
      </c>
      <c r="C35" s="2" t="e">
        <v>#NAME?</v>
      </c>
      <c r="D35" s="2" t="s">
        <v>25</v>
      </c>
      <c r="E35" s="122">
        <v>0</v>
      </c>
      <c r="F35" s="119">
        <v>0</v>
      </c>
      <c r="G35" s="119">
        <v>2600</v>
      </c>
      <c r="H35" s="118">
        <v>2600</v>
      </c>
      <c r="I35" s="120">
        <f t="shared" si="0"/>
        <v>-2600</v>
      </c>
      <c r="J35" s="104" t="s">
        <v>698</v>
      </c>
      <c r="K35" s="104" t="s">
        <v>724</v>
      </c>
      <c r="L35" s="103">
        <v>8</v>
      </c>
      <c r="M35" s="121" t="e">
        <v>#VALUE!</v>
      </c>
    </row>
    <row r="36" spans="1:13" hidden="1" x14ac:dyDescent="0.25">
      <c r="A36" s="117" t="s">
        <v>758</v>
      </c>
      <c r="B36" s="2" t="s">
        <v>430</v>
      </c>
      <c r="C36" s="2" t="e">
        <v>#NAME?</v>
      </c>
      <c r="D36" s="2" t="s">
        <v>25</v>
      </c>
      <c r="E36" s="122">
        <v>0</v>
      </c>
      <c r="F36" s="119">
        <v>0</v>
      </c>
      <c r="G36" s="119">
        <v>9000</v>
      </c>
      <c r="H36" s="118">
        <v>9000</v>
      </c>
      <c r="I36" s="120">
        <f t="shared" si="0"/>
        <v>-9000</v>
      </c>
      <c r="J36" s="104" t="s">
        <v>698</v>
      </c>
      <c r="K36" s="104" t="s">
        <v>724</v>
      </c>
      <c r="L36" s="103">
        <v>8</v>
      </c>
      <c r="M36" s="121" t="e">
        <v>#VALUE!</v>
      </c>
    </row>
    <row r="37" spans="1:13" hidden="1" x14ac:dyDescent="0.25">
      <c r="A37" s="117" t="s">
        <v>759</v>
      </c>
      <c r="B37" s="2" t="s">
        <v>426</v>
      </c>
      <c r="C37" s="2" t="e">
        <v>#NAME?</v>
      </c>
      <c r="D37" s="2" t="s">
        <v>25</v>
      </c>
      <c r="E37" s="122">
        <v>0</v>
      </c>
      <c r="F37" s="119">
        <v>0</v>
      </c>
      <c r="G37" s="119">
        <v>2000</v>
      </c>
      <c r="H37" s="118">
        <v>2000</v>
      </c>
      <c r="I37" s="120">
        <f t="shared" si="0"/>
        <v>-2000</v>
      </c>
      <c r="J37" s="104" t="s">
        <v>698</v>
      </c>
      <c r="K37" s="104" t="s">
        <v>724</v>
      </c>
      <c r="L37" s="103">
        <v>8</v>
      </c>
      <c r="M37" s="121" t="e">
        <v>#VALUE!</v>
      </c>
    </row>
    <row r="38" spans="1:13" hidden="1" x14ac:dyDescent="0.25">
      <c r="A38" s="117" t="s">
        <v>760</v>
      </c>
      <c r="B38" s="2" t="s">
        <v>417</v>
      </c>
      <c r="C38" s="2" t="e">
        <v>#NAME?</v>
      </c>
      <c r="D38" s="2" t="s">
        <v>25</v>
      </c>
      <c r="E38" s="122">
        <v>0</v>
      </c>
      <c r="F38" s="119">
        <v>0</v>
      </c>
      <c r="G38" s="119">
        <v>6720</v>
      </c>
      <c r="H38" s="118">
        <v>6720</v>
      </c>
      <c r="I38" s="120">
        <f t="shared" si="0"/>
        <v>-6720</v>
      </c>
      <c r="J38" s="104" t="s">
        <v>698</v>
      </c>
      <c r="K38" s="104" t="s">
        <v>724</v>
      </c>
      <c r="L38" s="103">
        <v>8</v>
      </c>
      <c r="M38" s="121" t="e">
        <v>#VALUE!</v>
      </c>
    </row>
    <row r="39" spans="1:13" hidden="1" x14ac:dyDescent="0.25">
      <c r="A39" s="117" t="s">
        <v>761</v>
      </c>
      <c r="B39" s="2" t="s">
        <v>422</v>
      </c>
      <c r="C39" s="2" t="e">
        <v>#NAME?</v>
      </c>
      <c r="D39" s="2" t="s">
        <v>25</v>
      </c>
      <c r="E39" s="122">
        <v>0</v>
      </c>
      <c r="F39" s="119">
        <v>0</v>
      </c>
      <c r="G39" s="119">
        <v>116550</v>
      </c>
      <c r="H39" s="118">
        <v>116550</v>
      </c>
      <c r="I39" s="120">
        <f t="shared" si="0"/>
        <v>-116550</v>
      </c>
      <c r="J39" s="104" t="s">
        <v>698</v>
      </c>
      <c r="K39" s="104" t="s">
        <v>724</v>
      </c>
      <c r="L39" s="103">
        <v>8</v>
      </c>
      <c r="M39" s="121" t="e">
        <v>#VALUE!</v>
      </c>
    </row>
    <row r="40" spans="1:13" hidden="1" x14ac:dyDescent="0.25">
      <c r="A40" s="117" t="s">
        <v>762</v>
      </c>
      <c r="B40" s="2" t="s">
        <v>421</v>
      </c>
      <c r="C40" s="2" t="e">
        <v>#NAME?</v>
      </c>
      <c r="D40" s="2" t="s">
        <v>25</v>
      </c>
      <c r="E40" s="122">
        <v>0</v>
      </c>
      <c r="F40" s="119">
        <v>0</v>
      </c>
      <c r="G40" s="119">
        <v>333450</v>
      </c>
      <c r="H40" s="118">
        <v>333450</v>
      </c>
      <c r="I40" s="120">
        <f t="shared" si="0"/>
        <v>-333450</v>
      </c>
      <c r="J40" s="104" t="s">
        <v>698</v>
      </c>
      <c r="K40" s="104" t="s">
        <v>724</v>
      </c>
      <c r="L40" s="103">
        <v>8</v>
      </c>
      <c r="M40" s="121" t="e">
        <v>#VALUE!</v>
      </c>
    </row>
    <row r="41" spans="1:13" hidden="1" x14ac:dyDescent="0.25">
      <c r="A41" s="117" t="s">
        <v>763</v>
      </c>
      <c r="B41" s="2" t="s">
        <v>409</v>
      </c>
      <c r="C41" s="2" t="e">
        <v>#NAME?</v>
      </c>
      <c r="D41" s="2" t="s">
        <v>25</v>
      </c>
      <c r="E41" s="122">
        <v>0</v>
      </c>
      <c r="F41" s="119">
        <v>0</v>
      </c>
      <c r="G41" s="119">
        <v>18583</v>
      </c>
      <c r="H41" s="118">
        <v>18583</v>
      </c>
      <c r="I41" s="120">
        <f t="shared" si="0"/>
        <v>-18583</v>
      </c>
      <c r="J41" s="104" t="s">
        <v>698</v>
      </c>
      <c r="K41" s="104" t="s">
        <v>724</v>
      </c>
      <c r="L41" s="103">
        <v>8</v>
      </c>
      <c r="M41" s="121" t="e">
        <v>#VALUE!</v>
      </c>
    </row>
    <row r="42" spans="1:13" hidden="1" x14ac:dyDescent="0.25">
      <c r="A42" s="117" t="s">
        <v>764</v>
      </c>
      <c r="B42" s="2" t="s">
        <v>407</v>
      </c>
      <c r="C42" s="2" t="e">
        <v>#NAME?</v>
      </c>
      <c r="D42" s="2" t="s">
        <v>25</v>
      </c>
      <c r="E42" s="122">
        <v>0</v>
      </c>
      <c r="F42" s="119">
        <v>0</v>
      </c>
      <c r="G42" s="119">
        <v>29250</v>
      </c>
      <c r="H42" s="118">
        <v>29250</v>
      </c>
      <c r="I42" s="120">
        <f t="shared" si="0"/>
        <v>-29250</v>
      </c>
      <c r="J42" s="104" t="s">
        <v>698</v>
      </c>
      <c r="K42" s="104" t="s">
        <v>724</v>
      </c>
      <c r="L42" s="103">
        <v>8</v>
      </c>
      <c r="M42" s="121" t="e">
        <v>#VALUE!</v>
      </c>
    </row>
    <row r="43" spans="1:13" hidden="1" x14ac:dyDescent="0.25">
      <c r="A43" s="117" t="s">
        <v>765</v>
      </c>
      <c r="B43" s="2" t="s">
        <v>402</v>
      </c>
      <c r="C43" s="2" t="e">
        <v>#NAME?</v>
      </c>
      <c r="D43" s="2" t="s">
        <v>25</v>
      </c>
      <c r="E43" s="122">
        <v>0</v>
      </c>
      <c r="F43" s="119">
        <v>0</v>
      </c>
      <c r="G43" s="119">
        <v>14184</v>
      </c>
      <c r="H43" s="118">
        <v>14184</v>
      </c>
      <c r="I43" s="120">
        <f t="shared" si="0"/>
        <v>-14184</v>
      </c>
      <c r="J43" s="104" t="s">
        <v>698</v>
      </c>
      <c r="K43" s="104" t="s">
        <v>724</v>
      </c>
      <c r="L43" s="103">
        <v>8</v>
      </c>
      <c r="M43" s="121" t="e">
        <v>#VALUE!</v>
      </c>
    </row>
    <row r="44" spans="1:13" hidden="1" x14ac:dyDescent="0.25">
      <c r="A44" s="117" t="s">
        <v>766</v>
      </c>
      <c r="B44" s="2" t="s">
        <v>401</v>
      </c>
      <c r="C44" s="2" t="e">
        <v>#NAME?</v>
      </c>
      <c r="D44" s="2" t="s">
        <v>25</v>
      </c>
      <c r="E44" s="122">
        <v>0</v>
      </c>
      <c r="F44" s="119">
        <v>0</v>
      </c>
      <c r="G44" s="119">
        <v>15000</v>
      </c>
      <c r="H44" s="118">
        <v>15000</v>
      </c>
      <c r="I44" s="120">
        <f t="shared" si="0"/>
        <v>-15000</v>
      </c>
      <c r="J44" s="104" t="s">
        <v>698</v>
      </c>
      <c r="K44" s="104" t="s">
        <v>724</v>
      </c>
      <c r="L44" s="103">
        <v>8</v>
      </c>
      <c r="M44" s="121" t="e">
        <v>#VALUE!</v>
      </c>
    </row>
    <row r="45" spans="1:13" hidden="1" x14ac:dyDescent="0.25">
      <c r="A45" s="117" t="s">
        <v>767</v>
      </c>
      <c r="B45" s="2" t="s">
        <v>399</v>
      </c>
      <c r="C45" s="2" t="e">
        <v>#NAME?</v>
      </c>
      <c r="D45" s="2" t="s">
        <v>25</v>
      </c>
      <c r="E45" s="122">
        <v>0</v>
      </c>
      <c r="F45" s="119">
        <v>0</v>
      </c>
      <c r="G45" s="119">
        <v>5610</v>
      </c>
      <c r="H45" s="118">
        <v>5610</v>
      </c>
      <c r="I45" s="120">
        <f t="shared" si="0"/>
        <v>-5610</v>
      </c>
      <c r="J45" s="104" t="s">
        <v>698</v>
      </c>
      <c r="K45" s="104" t="s">
        <v>724</v>
      </c>
      <c r="L45" s="103">
        <v>8</v>
      </c>
      <c r="M45" s="121" t="e">
        <v>#VALUE!</v>
      </c>
    </row>
    <row r="46" spans="1:13" hidden="1" x14ac:dyDescent="0.25">
      <c r="A46" s="117" t="s">
        <v>768</v>
      </c>
      <c r="B46" s="2" t="s">
        <v>769</v>
      </c>
      <c r="C46" s="2" t="e">
        <v>#NAME?</v>
      </c>
      <c r="D46" s="2" t="s">
        <v>25</v>
      </c>
      <c r="E46" s="122">
        <v>0</v>
      </c>
      <c r="F46" s="119">
        <v>0</v>
      </c>
      <c r="G46" s="119">
        <v>7000</v>
      </c>
      <c r="H46" s="118">
        <v>7000</v>
      </c>
      <c r="I46" s="120">
        <f t="shared" si="0"/>
        <v>-7000</v>
      </c>
      <c r="J46" s="104" t="s">
        <v>698</v>
      </c>
      <c r="K46" s="104" t="s">
        <v>724</v>
      </c>
      <c r="L46" s="103">
        <v>8</v>
      </c>
      <c r="M46" s="121" t="e">
        <v>#VALUE!</v>
      </c>
    </row>
    <row r="47" spans="1:13" hidden="1" x14ac:dyDescent="0.25">
      <c r="A47" s="117" t="s">
        <v>770</v>
      </c>
      <c r="B47" s="2" t="s">
        <v>771</v>
      </c>
      <c r="C47" s="2" t="e">
        <v>#NAME?</v>
      </c>
      <c r="D47" s="2" t="s">
        <v>25</v>
      </c>
      <c r="E47" s="122">
        <v>0</v>
      </c>
      <c r="F47" s="119">
        <v>0</v>
      </c>
      <c r="G47" s="119">
        <v>500</v>
      </c>
      <c r="H47" s="118">
        <v>500</v>
      </c>
      <c r="I47" s="120">
        <f t="shared" si="0"/>
        <v>-500</v>
      </c>
      <c r="J47" s="104" t="s">
        <v>698</v>
      </c>
      <c r="K47" s="104" t="s">
        <v>724</v>
      </c>
      <c r="L47" s="103">
        <v>8</v>
      </c>
      <c r="M47" s="121" t="e">
        <v>#VALUE!</v>
      </c>
    </row>
    <row r="48" spans="1:13" hidden="1" x14ac:dyDescent="0.25">
      <c r="A48" s="117" t="s">
        <v>772</v>
      </c>
      <c r="B48" s="2" t="s">
        <v>773</v>
      </c>
      <c r="C48" s="2" t="e">
        <v>#NAME?</v>
      </c>
      <c r="D48" s="2" t="s">
        <v>25</v>
      </c>
      <c r="E48" s="122">
        <v>0</v>
      </c>
      <c r="F48" s="119">
        <v>0</v>
      </c>
      <c r="G48" s="119">
        <v>2500</v>
      </c>
      <c r="H48" s="118">
        <v>2500</v>
      </c>
      <c r="I48" s="120">
        <f t="shared" si="0"/>
        <v>-2500</v>
      </c>
      <c r="J48" s="104" t="s">
        <v>698</v>
      </c>
      <c r="K48" s="104" t="s">
        <v>724</v>
      </c>
      <c r="L48" s="103">
        <v>8</v>
      </c>
      <c r="M48" s="121" t="e">
        <v>#VALUE!</v>
      </c>
    </row>
    <row r="49" spans="1:13" hidden="1" x14ac:dyDescent="0.25">
      <c r="A49" s="117" t="s">
        <v>774</v>
      </c>
      <c r="B49" s="2" t="s">
        <v>775</v>
      </c>
      <c r="C49" s="2" t="e">
        <v>#NAME?</v>
      </c>
      <c r="D49" s="2" t="s">
        <v>25</v>
      </c>
      <c r="E49" s="122">
        <v>0</v>
      </c>
      <c r="F49" s="119">
        <v>0</v>
      </c>
      <c r="G49" s="119">
        <v>2000</v>
      </c>
      <c r="H49" s="118">
        <v>2000</v>
      </c>
      <c r="I49" s="120">
        <f t="shared" si="0"/>
        <v>-2000</v>
      </c>
      <c r="J49" s="104" t="s">
        <v>698</v>
      </c>
      <c r="K49" s="104" t="s">
        <v>724</v>
      </c>
      <c r="L49" s="103">
        <v>8</v>
      </c>
      <c r="M49" s="121" t="e">
        <v>#VALUE!</v>
      </c>
    </row>
    <row r="50" spans="1:13" hidden="1" x14ac:dyDescent="0.25">
      <c r="A50" s="117" t="s">
        <v>776</v>
      </c>
      <c r="B50" s="2" t="s">
        <v>777</v>
      </c>
      <c r="C50" s="2" t="e">
        <v>#NAME?</v>
      </c>
      <c r="D50" s="2" t="s">
        <v>25</v>
      </c>
      <c r="E50" s="122">
        <v>0</v>
      </c>
      <c r="F50" s="119">
        <v>0</v>
      </c>
      <c r="G50" s="119">
        <v>1000</v>
      </c>
      <c r="H50" s="118">
        <v>1000</v>
      </c>
      <c r="I50" s="120">
        <f t="shared" si="0"/>
        <v>-1000</v>
      </c>
      <c r="J50" s="104" t="s">
        <v>698</v>
      </c>
      <c r="K50" s="104" t="s">
        <v>724</v>
      </c>
      <c r="L50" s="103">
        <v>8</v>
      </c>
      <c r="M50" s="121" t="e">
        <v>#VALUE!</v>
      </c>
    </row>
    <row r="51" spans="1:13" hidden="1" x14ac:dyDescent="0.25">
      <c r="A51" s="117" t="s">
        <v>778</v>
      </c>
      <c r="B51" s="2" t="s">
        <v>779</v>
      </c>
      <c r="C51" s="2" t="e">
        <v>#NAME?</v>
      </c>
      <c r="D51" s="2" t="s">
        <v>25</v>
      </c>
      <c r="E51" s="122">
        <v>0</v>
      </c>
      <c r="F51" s="119">
        <v>0</v>
      </c>
      <c r="G51" s="119">
        <v>2500</v>
      </c>
      <c r="H51" s="118">
        <v>2500</v>
      </c>
      <c r="I51" s="120">
        <f t="shared" si="0"/>
        <v>-2500</v>
      </c>
      <c r="J51" s="104" t="s">
        <v>698</v>
      </c>
      <c r="K51" s="104" t="s">
        <v>724</v>
      </c>
      <c r="L51" s="103">
        <v>8</v>
      </c>
      <c r="M51" s="121" t="e">
        <v>#VALUE!</v>
      </c>
    </row>
    <row r="52" spans="1:13" hidden="1" x14ac:dyDescent="0.25">
      <c r="A52" s="117" t="s">
        <v>780</v>
      </c>
      <c r="B52" s="2" t="s">
        <v>400</v>
      </c>
      <c r="C52" s="2" t="e">
        <v>#NAME?</v>
      </c>
      <c r="D52" s="2" t="s">
        <v>25</v>
      </c>
      <c r="E52" s="122">
        <v>0</v>
      </c>
      <c r="F52" s="119">
        <v>0</v>
      </c>
      <c r="G52" s="119">
        <v>7875</v>
      </c>
      <c r="H52" s="118">
        <v>7875</v>
      </c>
      <c r="I52" s="120">
        <f t="shared" si="0"/>
        <v>-7875</v>
      </c>
      <c r="J52" s="104" t="s">
        <v>698</v>
      </c>
      <c r="K52" s="104" t="s">
        <v>724</v>
      </c>
      <c r="L52" s="103">
        <v>8</v>
      </c>
      <c r="M52" s="121" t="e">
        <v>#VALUE!</v>
      </c>
    </row>
    <row r="53" spans="1:13" hidden="1" x14ac:dyDescent="0.25">
      <c r="A53" s="117" t="s">
        <v>781</v>
      </c>
      <c r="B53" s="2" t="s">
        <v>438</v>
      </c>
      <c r="C53" s="2" t="e">
        <v>#NAME?</v>
      </c>
      <c r="D53" s="2" t="s">
        <v>25</v>
      </c>
      <c r="E53" s="122">
        <v>0</v>
      </c>
      <c r="F53" s="119">
        <v>0</v>
      </c>
      <c r="G53" s="119">
        <v>6000</v>
      </c>
      <c r="H53" s="118">
        <v>6000</v>
      </c>
      <c r="I53" s="120">
        <f t="shared" si="0"/>
        <v>-6000</v>
      </c>
      <c r="J53" s="104" t="s">
        <v>698</v>
      </c>
      <c r="K53" s="104" t="s">
        <v>724</v>
      </c>
      <c r="L53" s="103">
        <v>8</v>
      </c>
      <c r="M53" s="121" t="e">
        <v>#VALUE!</v>
      </c>
    </row>
    <row r="54" spans="1:13" hidden="1" x14ac:dyDescent="0.25">
      <c r="A54" s="117" t="s">
        <v>782</v>
      </c>
      <c r="B54" s="2" t="s">
        <v>783</v>
      </c>
      <c r="C54" s="2" t="e">
        <v>#NAME?</v>
      </c>
      <c r="D54" s="2" t="s">
        <v>25</v>
      </c>
      <c r="E54" s="122">
        <v>0</v>
      </c>
      <c r="F54" s="119">
        <v>0</v>
      </c>
      <c r="G54" s="119">
        <v>6750</v>
      </c>
      <c r="H54" s="118">
        <v>6750</v>
      </c>
      <c r="I54" s="120">
        <f t="shared" si="0"/>
        <v>-6750</v>
      </c>
      <c r="J54" s="104" t="s">
        <v>698</v>
      </c>
      <c r="K54" s="104" t="s">
        <v>724</v>
      </c>
      <c r="L54" s="103">
        <v>8</v>
      </c>
      <c r="M54" s="121" t="e">
        <v>#VALUE!</v>
      </c>
    </row>
    <row r="55" spans="1:13" hidden="1" x14ac:dyDescent="0.25">
      <c r="A55" s="117" t="s">
        <v>784</v>
      </c>
      <c r="B55" s="2" t="s">
        <v>785</v>
      </c>
      <c r="C55" s="2" t="e">
        <v>#NAME?</v>
      </c>
      <c r="D55" s="2" t="s">
        <v>25</v>
      </c>
      <c r="E55" s="122">
        <v>0</v>
      </c>
      <c r="F55" s="119">
        <v>0</v>
      </c>
      <c r="G55" s="119">
        <v>54000</v>
      </c>
      <c r="H55" s="118">
        <v>54000</v>
      </c>
      <c r="I55" s="120">
        <f t="shared" si="0"/>
        <v>-54000</v>
      </c>
      <c r="J55" s="104" t="s">
        <v>698</v>
      </c>
      <c r="K55" s="104" t="s">
        <v>724</v>
      </c>
      <c r="L55" s="103">
        <v>8</v>
      </c>
      <c r="M55" s="121" t="e">
        <v>#VALUE!</v>
      </c>
    </row>
    <row r="56" spans="1:13" hidden="1" x14ac:dyDescent="0.25">
      <c r="A56" s="117" t="s">
        <v>786</v>
      </c>
      <c r="B56" s="2" t="s">
        <v>424</v>
      </c>
      <c r="C56" s="2" t="e">
        <v>#NAME?</v>
      </c>
      <c r="D56" s="2" t="s">
        <v>25</v>
      </c>
      <c r="E56" s="122">
        <v>0</v>
      </c>
      <c r="F56" s="119">
        <v>0</v>
      </c>
      <c r="G56" s="119">
        <v>32400</v>
      </c>
      <c r="H56" s="118">
        <v>32400</v>
      </c>
      <c r="I56" s="120">
        <f t="shared" si="0"/>
        <v>-32400</v>
      </c>
      <c r="J56" s="104" t="s">
        <v>698</v>
      </c>
      <c r="K56" s="104" t="s">
        <v>724</v>
      </c>
      <c r="L56" s="103">
        <v>8</v>
      </c>
      <c r="M56" s="121" t="e">
        <v>#VALUE!</v>
      </c>
    </row>
    <row r="57" spans="1:13" hidden="1" x14ac:dyDescent="0.25">
      <c r="A57" s="117" t="s">
        <v>787</v>
      </c>
      <c r="B57" s="2" t="s">
        <v>437</v>
      </c>
      <c r="C57" s="2" t="e">
        <v>#NAME?</v>
      </c>
      <c r="D57" s="2" t="s">
        <v>25</v>
      </c>
      <c r="E57" s="122">
        <v>0</v>
      </c>
      <c r="F57" s="119">
        <v>0</v>
      </c>
      <c r="G57" s="119">
        <v>12000</v>
      </c>
      <c r="H57" s="118">
        <v>12000</v>
      </c>
      <c r="I57" s="120">
        <f t="shared" si="0"/>
        <v>-12000</v>
      </c>
      <c r="J57" s="104" t="s">
        <v>698</v>
      </c>
      <c r="K57" s="104" t="s">
        <v>724</v>
      </c>
      <c r="L57" s="103">
        <v>8</v>
      </c>
      <c r="M57" s="121" t="e">
        <v>#VALUE!</v>
      </c>
    </row>
    <row r="58" spans="1:13" hidden="1" x14ac:dyDescent="0.25">
      <c r="A58" s="117" t="s">
        <v>788</v>
      </c>
      <c r="B58" s="2" t="s">
        <v>345</v>
      </c>
      <c r="C58" s="2" t="e">
        <v>#NAME?</v>
      </c>
      <c r="D58" s="2" t="s">
        <v>25</v>
      </c>
      <c r="E58" s="122">
        <v>0</v>
      </c>
      <c r="F58" s="119">
        <v>0</v>
      </c>
      <c r="G58" s="119">
        <v>12000</v>
      </c>
      <c r="H58" s="118">
        <v>12000</v>
      </c>
      <c r="I58" s="120">
        <f t="shared" si="0"/>
        <v>-12000</v>
      </c>
      <c r="J58" s="104" t="s">
        <v>698</v>
      </c>
      <c r="K58" s="104" t="s">
        <v>724</v>
      </c>
      <c r="L58" s="103">
        <v>8</v>
      </c>
      <c r="M58" s="121" t="e">
        <v>#VALUE!</v>
      </c>
    </row>
    <row r="59" spans="1:13" hidden="1" x14ac:dyDescent="0.25">
      <c r="A59" s="117" t="s">
        <v>789</v>
      </c>
      <c r="B59" s="2" t="s">
        <v>436</v>
      </c>
      <c r="C59" s="2" t="e">
        <v>#NAME?</v>
      </c>
      <c r="D59" s="2" t="s">
        <v>25</v>
      </c>
      <c r="E59" s="122">
        <v>0</v>
      </c>
      <c r="F59" s="119">
        <v>0</v>
      </c>
      <c r="G59" s="119">
        <v>12000</v>
      </c>
      <c r="H59" s="118">
        <v>12000</v>
      </c>
      <c r="I59" s="120">
        <f t="shared" si="0"/>
        <v>-12000</v>
      </c>
      <c r="J59" s="104" t="s">
        <v>698</v>
      </c>
      <c r="K59" s="104" t="s">
        <v>724</v>
      </c>
      <c r="L59" s="103">
        <v>8</v>
      </c>
      <c r="M59" s="121" t="e">
        <v>#VALUE!</v>
      </c>
    </row>
    <row r="60" spans="1:13" hidden="1" x14ac:dyDescent="0.25">
      <c r="A60" s="117" t="s">
        <v>790</v>
      </c>
      <c r="B60" s="2" t="s">
        <v>791</v>
      </c>
      <c r="C60" s="2" t="e">
        <v>#NAME?</v>
      </c>
      <c r="D60" s="2" t="s">
        <v>25</v>
      </c>
      <c r="E60" s="122">
        <v>0</v>
      </c>
      <c r="F60" s="119">
        <v>0</v>
      </c>
      <c r="G60" s="119">
        <v>34800</v>
      </c>
      <c r="H60" s="118">
        <v>34800</v>
      </c>
      <c r="I60" s="120">
        <f t="shared" si="0"/>
        <v>-34800</v>
      </c>
      <c r="J60" s="104" t="s">
        <v>698</v>
      </c>
      <c r="K60" s="104" t="s">
        <v>724</v>
      </c>
      <c r="L60" s="103">
        <v>8</v>
      </c>
      <c r="M60" s="121" t="e">
        <v>#VALUE!</v>
      </c>
    </row>
    <row r="61" spans="1:13" hidden="1" x14ac:dyDescent="0.25">
      <c r="A61" s="117" t="s">
        <v>792</v>
      </c>
      <c r="B61" s="2" t="s">
        <v>428</v>
      </c>
      <c r="C61" s="2" t="e">
        <v>#NAME?</v>
      </c>
      <c r="D61" s="2" t="s">
        <v>25</v>
      </c>
      <c r="E61" s="122">
        <v>0</v>
      </c>
      <c r="F61" s="119">
        <v>0</v>
      </c>
      <c r="G61" s="119">
        <v>198000</v>
      </c>
      <c r="H61" s="118">
        <v>198000</v>
      </c>
      <c r="I61" s="120">
        <f t="shared" si="0"/>
        <v>-198000</v>
      </c>
      <c r="J61" s="104" t="s">
        <v>698</v>
      </c>
      <c r="K61" s="104" t="s">
        <v>724</v>
      </c>
      <c r="L61" s="103">
        <v>8</v>
      </c>
      <c r="M61" s="121" t="e">
        <v>#VALUE!</v>
      </c>
    </row>
    <row r="62" spans="1:13" hidden="1" x14ac:dyDescent="0.25">
      <c r="A62" s="117" t="s">
        <v>793</v>
      </c>
      <c r="B62" s="2" t="s">
        <v>431</v>
      </c>
      <c r="C62" s="2" t="e">
        <v>#NAME?</v>
      </c>
      <c r="D62" s="2" t="s">
        <v>25</v>
      </c>
      <c r="E62" s="122">
        <v>0</v>
      </c>
      <c r="F62" s="119">
        <v>0</v>
      </c>
      <c r="G62" s="119">
        <v>5000</v>
      </c>
      <c r="H62" s="118">
        <v>5000</v>
      </c>
      <c r="I62" s="120">
        <f t="shared" si="0"/>
        <v>-5000</v>
      </c>
      <c r="J62" s="104" t="s">
        <v>698</v>
      </c>
      <c r="K62" s="104" t="s">
        <v>724</v>
      </c>
      <c r="L62" s="103">
        <v>8</v>
      </c>
      <c r="M62" s="121" t="e">
        <v>#VALUE!</v>
      </c>
    </row>
    <row r="63" spans="1:13" hidden="1" x14ac:dyDescent="0.25">
      <c r="A63" s="117" t="s">
        <v>794</v>
      </c>
      <c r="B63" s="2" t="s">
        <v>423</v>
      </c>
      <c r="C63" s="2" t="e">
        <v>#NAME?</v>
      </c>
      <c r="D63" s="2" t="s">
        <v>25</v>
      </c>
      <c r="E63" s="122">
        <v>0</v>
      </c>
      <c r="F63" s="119">
        <v>0</v>
      </c>
      <c r="G63" s="119">
        <v>108000</v>
      </c>
      <c r="H63" s="118">
        <v>108000</v>
      </c>
      <c r="I63" s="120">
        <f t="shared" si="0"/>
        <v>-108000</v>
      </c>
      <c r="J63" s="104" t="s">
        <v>698</v>
      </c>
      <c r="K63" s="104" t="s">
        <v>724</v>
      </c>
      <c r="L63" s="103">
        <v>8</v>
      </c>
      <c r="M63" s="121" t="e">
        <v>#VALUE!</v>
      </c>
    </row>
    <row r="64" spans="1:13" hidden="1" x14ac:dyDescent="0.25">
      <c r="A64" s="117" t="s">
        <v>795</v>
      </c>
      <c r="B64" s="2" t="s">
        <v>796</v>
      </c>
      <c r="C64" s="2" t="e">
        <v>#NAME?</v>
      </c>
      <c r="D64" s="2" t="s">
        <v>1</v>
      </c>
      <c r="E64" s="122">
        <v>0</v>
      </c>
      <c r="F64" s="119">
        <v>7629</v>
      </c>
      <c r="G64" s="119">
        <v>0</v>
      </c>
      <c r="H64" s="122">
        <v>7629</v>
      </c>
      <c r="I64" s="120">
        <f t="shared" si="0"/>
        <v>7629</v>
      </c>
      <c r="J64" s="104" t="s">
        <v>698</v>
      </c>
      <c r="K64" s="104" t="s">
        <v>724</v>
      </c>
      <c r="L64" s="103">
        <v>8</v>
      </c>
      <c r="M64" s="121" t="e">
        <v>#VALUE!</v>
      </c>
    </row>
    <row r="65" spans="1:13" hidden="1" x14ac:dyDescent="0.25">
      <c r="A65" s="117" t="s">
        <v>797</v>
      </c>
      <c r="B65" s="2" t="s">
        <v>405</v>
      </c>
      <c r="C65" s="2" t="e">
        <v>#NAME?</v>
      </c>
      <c r="D65" s="2" t="s">
        <v>25</v>
      </c>
      <c r="E65" s="122">
        <v>0</v>
      </c>
      <c r="F65" s="119">
        <v>0</v>
      </c>
      <c r="G65" s="119">
        <v>63000</v>
      </c>
      <c r="H65" s="118">
        <v>63000</v>
      </c>
      <c r="I65" s="120">
        <f t="shared" si="0"/>
        <v>-63000</v>
      </c>
      <c r="J65" s="104" t="s">
        <v>698</v>
      </c>
      <c r="K65" s="104" t="s">
        <v>724</v>
      </c>
      <c r="L65" s="103">
        <v>8</v>
      </c>
      <c r="M65" s="121" t="e">
        <v>#VALUE!</v>
      </c>
    </row>
    <row r="66" spans="1:13" hidden="1" x14ac:dyDescent="0.25">
      <c r="A66" s="117" t="s">
        <v>798</v>
      </c>
      <c r="B66" s="2" t="s">
        <v>406</v>
      </c>
      <c r="C66" s="2" t="e">
        <v>#NAME?</v>
      </c>
      <c r="D66" s="2" t="s">
        <v>25</v>
      </c>
      <c r="E66" s="122">
        <v>0</v>
      </c>
      <c r="F66" s="119">
        <v>0</v>
      </c>
      <c r="G66" s="119">
        <v>28800</v>
      </c>
      <c r="H66" s="118">
        <v>28800</v>
      </c>
      <c r="I66" s="120">
        <f t="shared" si="0"/>
        <v>-28800</v>
      </c>
      <c r="J66" s="104" t="s">
        <v>698</v>
      </c>
      <c r="K66" s="104" t="s">
        <v>724</v>
      </c>
      <c r="L66" s="103">
        <v>8</v>
      </c>
      <c r="M66" s="121" t="e">
        <v>#VALUE!</v>
      </c>
    </row>
    <row r="67" spans="1:13" hidden="1" x14ac:dyDescent="0.25">
      <c r="A67" s="117" t="s">
        <v>799</v>
      </c>
      <c r="B67" s="2" t="s">
        <v>425</v>
      </c>
      <c r="C67" s="2" t="e">
        <v>#NAME?</v>
      </c>
      <c r="D67" s="2" t="s">
        <v>25</v>
      </c>
      <c r="E67" s="122">
        <v>0</v>
      </c>
      <c r="F67" s="119">
        <v>0</v>
      </c>
      <c r="G67" s="119">
        <v>19071</v>
      </c>
      <c r="H67" s="118">
        <v>19071</v>
      </c>
      <c r="I67" s="120">
        <f t="shared" si="0"/>
        <v>-19071</v>
      </c>
      <c r="J67" s="104" t="s">
        <v>698</v>
      </c>
      <c r="K67" s="104" t="s">
        <v>724</v>
      </c>
      <c r="L67" s="103">
        <v>8</v>
      </c>
      <c r="M67" s="121" t="e">
        <v>#VALUE!</v>
      </c>
    </row>
    <row r="68" spans="1:13" hidden="1" x14ac:dyDescent="0.25">
      <c r="A68" s="117" t="s">
        <v>800</v>
      </c>
      <c r="B68" s="2" t="s">
        <v>801</v>
      </c>
      <c r="C68" s="2" t="e">
        <v>#NAME?</v>
      </c>
      <c r="D68" s="2" t="s">
        <v>25</v>
      </c>
      <c r="E68" s="122">
        <v>0</v>
      </c>
      <c r="F68" s="119">
        <v>0</v>
      </c>
      <c r="G68" s="119">
        <v>18000</v>
      </c>
      <c r="H68" s="118">
        <v>18000</v>
      </c>
      <c r="I68" s="120">
        <f t="shared" si="0"/>
        <v>-18000</v>
      </c>
      <c r="J68" s="104" t="s">
        <v>698</v>
      </c>
      <c r="K68" s="104" t="s">
        <v>724</v>
      </c>
      <c r="L68" s="103">
        <v>8</v>
      </c>
      <c r="M68" s="121" t="e">
        <v>#VALUE!</v>
      </c>
    </row>
    <row r="69" spans="1:13" hidden="1" x14ac:dyDescent="0.25">
      <c r="A69" s="117" t="s">
        <v>802</v>
      </c>
      <c r="B69" s="2" t="s">
        <v>803</v>
      </c>
      <c r="C69" s="2" t="e">
        <v>#NAME?</v>
      </c>
      <c r="D69" s="2" t="s">
        <v>1</v>
      </c>
      <c r="E69" s="122">
        <v>0</v>
      </c>
      <c r="F69" s="119">
        <v>1193708</v>
      </c>
      <c r="G69" s="119">
        <v>0</v>
      </c>
      <c r="H69" s="122">
        <v>1193708</v>
      </c>
      <c r="I69" s="120">
        <f t="shared" si="0"/>
        <v>1193708</v>
      </c>
      <c r="J69" s="104" t="s">
        <v>698</v>
      </c>
      <c r="K69" s="104" t="s">
        <v>724</v>
      </c>
      <c r="L69" s="103">
        <v>8</v>
      </c>
      <c r="M69" s="121" t="e">
        <v>#VALUE!</v>
      </c>
    </row>
    <row r="70" spans="1:13" hidden="1" x14ac:dyDescent="0.25">
      <c r="A70" s="117" t="s">
        <v>804</v>
      </c>
      <c r="B70" s="2" t="s">
        <v>805</v>
      </c>
      <c r="C70" s="2" t="e">
        <v>#NAME?</v>
      </c>
      <c r="D70" s="2" t="s">
        <v>1</v>
      </c>
      <c r="E70" s="122">
        <v>0</v>
      </c>
      <c r="F70" s="119">
        <v>42900</v>
      </c>
      <c r="G70" s="119">
        <v>0</v>
      </c>
      <c r="H70" s="122">
        <v>42900</v>
      </c>
      <c r="I70" s="120">
        <f t="shared" si="0"/>
        <v>42900</v>
      </c>
      <c r="J70" s="104" t="s">
        <v>698</v>
      </c>
      <c r="K70" s="104" t="s">
        <v>724</v>
      </c>
      <c r="L70" s="103">
        <v>8</v>
      </c>
      <c r="M70" s="121" t="e">
        <v>#VALUE!</v>
      </c>
    </row>
    <row r="71" spans="1:13" hidden="1" x14ac:dyDescent="0.25">
      <c r="A71" s="117" t="s">
        <v>806</v>
      </c>
      <c r="B71" s="2" t="s">
        <v>807</v>
      </c>
      <c r="C71" s="2" t="e">
        <v>#NAME?</v>
      </c>
      <c r="D71" s="2" t="s">
        <v>25</v>
      </c>
      <c r="E71" s="122">
        <v>0</v>
      </c>
      <c r="F71" s="119">
        <v>0</v>
      </c>
      <c r="G71" s="119">
        <v>14160</v>
      </c>
      <c r="H71" s="118">
        <v>14160</v>
      </c>
      <c r="I71" s="120">
        <f t="shared" si="0"/>
        <v>-14160</v>
      </c>
      <c r="J71" s="104" t="s">
        <v>698</v>
      </c>
      <c r="K71" s="104" t="s">
        <v>724</v>
      </c>
      <c r="L71" s="103">
        <v>8</v>
      </c>
      <c r="M71" s="121" t="e">
        <v>#VALUE!</v>
      </c>
    </row>
    <row r="72" spans="1:13" hidden="1" x14ac:dyDescent="0.25">
      <c r="A72" s="117" t="s">
        <v>808</v>
      </c>
      <c r="B72" s="2" t="s">
        <v>809</v>
      </c>
      <c r="C72" s="2" t="e">
        <v>#NAME?</v>
      </c>
      <c r="D72" s="2" t="s">
        <v>25</v>
      </c>
      <c r="E72" s="122">
        <v>0</v>
      </c>
      <c r="F72" s="119">
        <v>0</v>
      </c>
      <c r="G72" s="119">
        <v>29389</v>
      </c>
      <c r="H72" s="118">
        <v>29389</v>
      </c>
      <c r="I72" s="120">
        <f t="shared" ref="I72:I135" si="1">IF(D72="dr",H72,-H72)</f>
        <v>-29389</v>
      </c>
      <c r="J72" s="104" t="s">
        <v>698</v>
      </c>
      <c r="K72" s="104" t="s">
        <v>724</v>
      </c>
      <c r="L72" s="103">
        <v>8</v>
      </c>
      <c r="M72" s="121" t="e">
        <v>#VALUE!</v>
      </c>
    </row>
    <row r="73" spans="1:13" hidden="1" x14ac:dyDescent="0.25">
      <c r="A73" s="117" t="s">
        <v>810</v>
      </c>
      <c r="B73" s="2" t="s">
        <v>811</v>
      </c>
      <c r="C73" s="2" t="e">
        <v>#NAME?</v>
      </c>
      <c r="D73" s="2" t="s">
        <v>25</v>
      </c>
      <c r="E73" s="122">
        <v>0</v>
      </c>
      <c r="F73" s="119">
        <v>0</v>
      </c>
      <c r="G73" s="119">
        <v>13440</v>
      </c>
      <c r="H73" s="118">
        <v>13440</v>
      </c>
      <c r="I73" s="120">
        <f t="shared" si="1"/>
        <v>-13440</v>
      </c>
      <c r="J73" s="104" t="s">
        <v>698</v>
      </c>
      <c r="K73" s="104" t="s">
        <v>724</v>
      </c>
      <c r="L73" s="103">
        <v>8</v>
      </c>
      <c r="M73" s="121" t="e">
        <v>#VALUE!</v>
      </c>
    </row>
    <row r="74" spans="1:13" hidden="1" x14ac:dyDescent="0.25">
      <c r="A74" s="117" t="s">
        <v>812</v>
      </c>
      <c r="B74" s="2" t="s">
        <v>413</v>
      </c>
      <c r="C74" s="2" t="e">
        <v>#NAME?</v>
      </c>
      <c r="D74" s="2" t="s">
        <v>25</v>
      </c>
      <c r="E74" s="122">
        <v>0</v>
      </c>
      <c r="F74" s="119">
        <v>0</v>
      </c>
      <c r="G74" s="119">
        <v>32760</v>
      </c>
      <c r="H74" s="118">
        <v>32760</v>
      </c>
      <c r="I74" s="120">
        <f t="shared" si="1"/>
        <v>-32760</v>
      </c>
      <c r="J74" s="104" t="s">
        <v>698</v>
      </c>
      <c r="K74" s="104" t="s">
        <v>724</v>
      </c>
      <c r="L74" s="103">
        <v>8</v>
      </c>
      <c r="M74" s="121" t="e">
        <v>#VALUE!</v>
      </c>
    </row>
    <row r="75" spans="1:13" hidden="1" x14ac:dyDescent="0.25">
      <c r="A75" s="117" t="s">
        <v>813</v>
      </c>
      <c r="B75" s="2" t="s">
        <v>814</v>
      </c>
      <c r="C75" s="2" t="e">
        <v>#NAME?</v>
      </c>
      <c r="D75" s="2" t="s">
        <v>1</v>
      </c>
      <c r="E75" s="122">
        <v>0</v>
      </c>
      <c r="F75" s="119">
        <v>455469</v>
      </c>
      <c r="G75" s="119">
        <v>0</v>
      </c>
      <c r="H75" s="122">
        <v>455469</v>
      </c>
      <c r="I75" s="120">
        <f t="shared" si="1"/>
        <v>455469</v>
      </c>
      <c r="J75" s="104" t="s">
        <v>698</v>
      </c>
      <c r="K75" s="104" t="s">
        <v>724</v>
      </c>
      <c r="L75" s="103">
        <v>8</v>
      </c>
      <c r="M75" s="121" t="e">
        <v>#VALUE!</v>
      </c>
    </row>
    <row r="76" spans="1:13" hidden="1" x14ac:dyDescent="0.25">
      <c r="A76" s="117" t="s">
        <v>815</v>
      </c>
      <c r="B76" s="2" t="s">
        <v>816</v>
      </c>
      <c r="C76" s="2" t="e">
        <v>#NAME?</v>
      </c>
      <c r="D76" s="2" t="s">
        <v>25</v>
      </c>
      <c r="E76" s="122">
        <v>0</v>
      </c>
      <c r="F76" s="119">
        <v>0</v>
      </c>
      <c r="G76" s="119">
        <v>86400</v>
      </c>
      <c r="H76" s="118">
        <v>86400</v>
      </c>
      <c r="I76" s="120">
        <f t="shared" si="1"/>
        <v>-86400</v>
      </c>
      <c r="J76" s="104" t="s">
        <v>698</v>
      </c>
      <c r="K76" s="104" t="s">
        <v>724</v>
      </c>
      <c r="L76" s="103">
        <v>8</v>
      </c>
      <c r="M76" s="121" t="e">
        <v>#VALUE!</v>
      </c>
    </row>
    <row r="77" spans="1:13" hidden="1" x14ac:dyDescent="0.25">
      <c r="A77" s="117" t="s">
        <v>817</v>
      </c>
      <c r="B77" s="2" t="s">
        <v>391</v>
      </c>
      <c r="C77" s="2" t="e">
        <v>#NAME?</v>
      </c>
      <c r="D77" s="2" t="s">
        <v>1</v>
      </c>
      <c r="E77" s="122">
        <v>0</v>
      </c>
      <c r="F77" s="119">
        <v>45000</v>
      </c>
      <c r="G77" s="119">
        <v>22500</v>
      </c>
      <c r="H77" s="122">
        <v>22500</v>
      </c>
      <c r="I77" s="120">
        <f t="shared" si="1"/>
        <v>22500</v>
      </c>
      <c r="J77" s="104" t="s">
        <v>698</v>
      </c>
      <c r="K77" s="104" t="s">
        <v>724</v>
      </c>
      <c r="L77" s="103">
        <v>8</v>
      </c>
      <c r="M77" s="121" t="e">
        <v>#VALUE!</v>
      </c>
    </row>
    <row r="78" spans="1:13" hidden="1" x14ac:dyDescent="0.25">
      <c r="A78" s="117" t="s">
        <v>818</v>
      </c>
      <c r="B78" s="2" t="s">
        <v>819</v>
      </c>
      <c r="C78" s="2" t="e">
        <v>#NAME?</v>
      </c>
      <c r="D78" s="2" t="s">
        <v>25</v>
      </c>
      <c r="E78" s="122">
        <v>0</v>
      </c>
      <c r="F78" s="119">
        <v>20740</v>
      </c>
      <c r="G78" s="119">
        <v>32480</v>
      </c>
      <c r="H78" s="118">
        <v>11740</v>
      </c>
      <c r="I78" s="120">
        <f t="shared" si="1"/>
        <v>-11740</v>
      </c>
      <c r="J78" s="104" t="s">
        <v>698</v>
      </c>
      <c r="K78" s="104" t="s">
        <v>724</v>
      </c>
      <c r="L78" s="103">
        <v>8</v>
      </c>
      <c r="M78" s="121" t="e">
        <v>#VALUE!</v>
      </c>
    </row>
    <row r="79" spans="1:13" hidden="1" x14ac:dyDescent="0.25">
      <c r="A79" s="117" t="s">
        <v>820</v>
      </c>
      <c r="B79" s="2" t="s">
        <v>821</v>
      </c>
      <c r="C79" s="2" t="e">
        <v>#NAME?</v>
      </c>
      <c r="D79" s="2" t="s">
        <v>25</v>
      </c>
      <c r="E79" s="122">
        <v>0</v>
      </c>
      <c r="F79" s="119">
        <v>50000</v>
      </c>
      <c r="G79" s="119">
        <v>113000</v>
      </c>
      <c r="H79" s="118">
        <v>63000</v>
      </c>
      <c r="I79" s="120">
        <f t="shared" si="1"/>
        <v>-63000</v>
      </c>
      <c r="J79" s="104" t="s">
        <v>698</v>
      </c>
      <c r="K79" s="104" t="s">
        <v>724</v>
      </c>
      <c r="L79" s="103">
        <v>8</v>
      </c>
      <c r="M79" s="121" t="e">
        <v>#VALUE!</v>
      </c>
    </row>
    <row r="80" spans="1:13" hidden="1" x14ac:dyDescent="0.25">
      <c r="A80" s="117" t="s">
        <v>822</v>
      </c>
      <c r="B80" s="2" t="s">
        <v>823</v>
      </c>
      <c r="C80" s="2" t="e">
        <v>#NAME?</v>
      </c>
      <c r="D80" s="2" t="s">
        <v>1</v>
      </c>
      <c r="E80" s="122">
        <v>0</v>
      </c>
      <c r="F80" s="119">
        <v>503510</v>
      </c>
      <c r="G80" s="119">
        <v>458886</v>
      </c>
      <c r="H80" s="122">
        <v>44624</v>
      </c>
      <c r="I80" s="120">
        <f t="shared" si="1"/>
        <v>44624</v>
      </c>
      <c r="J80" s="104" t="s">
        <v>698</v>
      </c>
      <c r="K80" s="104" t="s">
        <v>724</v>
      </c>
      <c r="L80" s="103">
        <v>8</v>
      </c>
      <c r="M80" s="121" t="e">
        <v>#VALUE!</v>
      </c>
    </row>
    <row r="81" spans="1:13" hidden="1" x14ac:dyDescent="0.25">
      <c r="A81" s="117" t="s">
        <v>824</v>
      </c>
      <c r="B81" s="2" t="s">
        <v>825</v>
      </c>
      <c r="C81" s="2" t="e">
        <v>#NAME?</v>
      </c>
      <c r="D81" s="2" t="s">
        <v>25</v>
      </c>
      <c r="E81" s="122">
        <v>0</v>
      </c>
      <c r="F81" s="119">
        <v>1400000</v>
      </c>
      <c r="G81" s="119">
        <v>2553500</v>
      </c>
      <c r="H81" s="118">
        <v>1153500</v>
      </c>
      <c r="I81" s="120">
        <f t="shared" si="1"/>
        <v>-1153500</v>
      </c>
      <c r="J81" s="104" t="s">
        <v>698</v>
      </c>
      <c r="K81" s="104" t="s">
        <v>724</v>
      </c>
      <c r="L81" s="103">
        <v>8</v>
      </c>
      <c r="M81" s="121" t="e">
        <v>#VALUE!</v>
      </c>
    </row>
    <row r="82" spans="1:13" hidden="1" x14ac:dyDescent="0.25">
      <c r="A82" s="117" t="s">
        <v>826</v>
      </c>
      <c r="B82" s="2" t="s">
        <v>389</v>
      </c>
      <c r="C82" s="2" t="e">
        <v>#NAME?</v>
      </c>
      <c r="D82" s="2" t="s">
        <v>25</v>
      </c>
      <c r="E82" s="122">
        <v>0</v>
      </c>
      <c r="F82" s="119">
        <v>47250</v>
      </c>
      <c r="G82" s="119">
        <v>89100</v>
      </c>
      <c r="H82" s="118">
        <v>41850</v>
      </c>
      <c r="I82" s="120">
        <f t="shared" si="1"/>
        <v>-41850</v>
      </c>
      <c r="J82" s="104" t="s">
        <v>698</v>
      </c>
      <c r="K82" s="104" t="s">
        <v>724</v>
      </c>
      <c r="L82" s="103">
        <v>8</v>
      </c>
      <c r="M82" s="121" t="e">
        <v>#VALUE!</v>
      </c>
    </row>
    <row r="83" spans="1:13" hidden="1" x14ac:dyDescent="0.25">
      <c r="A83" s="117" t="s">
        <v>827</v>
      </c>
      <c r="B83" s="2" t="s">
        <v>390</v>
      </c>
      <c r="C83" s="2" t="e">
        <v>#NAME?</v>
      </c>
      <c r="D83" s="2" t="s">
        <v>25</v>
      </c>
      <c r="E83" s="122">
        <v>0</v>
      </c>
      <c r="F83" s="119">
        <v>2700</v>
      </c>
      <c r="G83" s="119">
        <v>28350</v>
      </c>
      <c r="H83" s="118">
        <v>25650</v>
      </c>
      <c r="I83" s="120">
        <f t="shared" si="1"/>
        <v>-25650</v>
      </c>
      <c r="J83" s="104" t="s">
        <v>698</v>
      </c>
      <c r="K83" s="104" t="s">
        <v>724</v>
      </c>
      <c r="L83" s="103">
        <v>8</v>
      </c>
      <c r="M83" s="121" t="e">
        <v>#VALUE!</v>
      </c>
    </row>
    <row r="84" spans="1:13" hidden="1" x14ac:dyDescent="0.25">
      <c r="A84" s="117" t="s">
        <v>828</v>
      </c>
      <c r="B84" s="2" t="s">
        <v>829</v>
      </c>
      <c r="C84" s="2" t="e">
        <v>#NAME?</v>
      </c>
      <c r="D84" s="2" t="s">
        <v>25</v>
      </c>
      <c r="E84" s="122">
        <v>0</v>
      </c>
      <c r="F84" s="119">
        <v>0</v>
      </c>
      <c r="G84" s="119">
        <v>12535</v>
      </c>
      <c r="H84" s="118">
        <v>12535</v>
      </c>
      <c r="I84" s="120">
        <f t="shared" si="1"/>
        <v>-12535</v>
      </c>
      <c r="J84" s="104" t="s">
        <v>698</v>
      </c>
      <c r="K84" s="104" t="s">
        <v>724</v>
      </c>
      <c r="L84" s="103">
        <v>8</v>
      </c>
      <c r="M84" s="121" t="e">
        <v>#VALUE!</v>
      </c>
    </row>
    <row r="85" spans="1:13" hidden="1" x14ac:dyDescent="0.25">
      <c r="A85" s="117" t="s">
        <v>830</v>
      </c>
      <c r="B85" s="2" t="s">
        <v>831</v>
      </c>
      <c r="C85" s="2" t="e">
        <v>#NAME?</v>
      </c>
      <c r="D85" s="2" t="s">
        <v>1</v>
      </c>
      <c r="E85" s="122">
        <v>0</v>
      </c>
      <c r="F85" s="119">
        <v>22420</v>
      </c>
      <c r="G85" s="119">
        <v>0</v>
      </c>
      <c r="H85" s="122">
        <v>22420</v>
      </c>
      <c r="I85" s="120">
        <f t="shared" si="1"/>
        <v>22420</v>
      </c>
      <c r="J85" s="104" t="s">
        <v>698</v>
      </c>
      <c r="K85" s="104" t="s">
        <v>724</v>
      </c>
      <c r="L85" s="103">
        <v>8</v>
      </c>
      <c r="M85" s="121" t="e">
        <v>#VALUE!</v>
      </c>
    </row>
    <row r="86" spans="1:13" hidden="1" x14ac:dyDescent="0.25">
      <c r="A86" s="117" t="s">
        <v>832</v>
      </c>
      <c r="B86" s="2" t="s">
        <v>416</v>
      </c>
      <c r="C86" s="2" t="e">
        <v>#NAME?</v>
      </c>
      <c r="D86" s="2" t="s">
        <v>25</v>
      </c>
      <c r="E86" s="122">
        <v>0</v>
      </c>
      <c r="F86" s="119">
        <v>0</v>
      </c>
      <c r="G86" s="119">
        <v>3398</v>
      </c>
      <c r="H86" s="118">
        <v>3398</v>
      </c>
      <c r="I86" s="120">
        <f t="shared" si="1"/>
        <v>-3398</v>
      </c>
      <c r="J86" s="104" t="s">
        <v>698</v>
      </c>
      <c r="K86" s="104" t="s">
        <v>724</v>
      </c>
      <c r="L86" s="103">
        <v>8</v>
      </c>
      <c r="M86" s="121" t="e">
        <v>#VALUE!</v>
      </c>
    </row>
    <row r="87" spans="1:13" hidden="1" x14ac:dyDescent="0.25">
      <c r="A87" s="117" t="s">
        <v>833</v>
      </c>
      <c r="B87" s="2" t="s">
        <v>427</v>
      </c>
      <c r="C87" s="2" t="e">
        <v>#NAME?</v>
      </c>
      <c r="D87" s="2" t="s">
        <v>25</v>
      </c>
      <c r="E87" s="122">
        <v>0</v>
      </c>
      <c r="F87" s="119">
        <v>5000</v>
      </c>
      <c r="G87" s="119">
        <v>10000</v>
      </c>
      <c r="H87" s="118">
        <v>5000</v>
      </c>
      <c r="I87" s="120">
        <f t="shared" si="1"/>
        <v>-5000</v>
      </c>
      <c r="J87" s="104" t="s">
        <v>698</v>
      </c>
      <c r="K87" s="104" t="s">
        <v>724</v>
      </c>
      <c r="L87" s="103">
        <v>8</v>
      </c>
      <c r="M87" s="121" t="e">
        <v>#VALUE!</v>
      </c>
    </row>
    <row r="88" spans="1:13" hidden="1" x14ac:dyDescent="0.25">
      <c r="A88" s="117" t="s">
        <v>834</v>
      </c>
      <c r="B88" s="2" t="s">
        <v>433</v>
      </c>
      <c r="C88" s="2" t="e">
        <v>#NAME?</v>
      </c>
      <c r="D88" s="2" t="s">
        <v>1</v>
      </c>
      <c r="E88" s="122">
        <v>0</v>
      </c>
      <c r="F88" s="119">
        <v>126260</v>
      </c>
      <c r="G88" s="119">
        <v>124120</v>
      </c>
      <c r="H88" s="122">
        <v>2140</v>
      </c>
      <c r="I88" s="120">
        <f t="shared" si="1"/>
        <v>2140</v>
      </c>
      <c r="J88" s="104" t="s">
        <v>698</v>
      </c>
      <c r="K88" s="104" t="s">
        <v>724</v>
      </c>
      <c r="L88" s="103">
        <v>8</v>
      </c>
      <c r="M88" s="121" t="e">
        <v>#VALUE!</v>
      </c>
    </row>
    <row r="89" spans="1:13" hidden="1" x14ac:dyDescent="0.25">
      <c r="A89" s="117" t="s">
        <v>835</v>
      </c>
      <c r="B89" s="2" t="s">
        <v>836</v>
      </c>
      <c r="C89" s="2" t="e">
        <v>#NAME?</v>
      </c>
      <c r="D89" s="2" t="s">
        <v>1</v>
      </c>
      <c r="E89" s="122">
        <v>0</v>
      </c>
      <c r="F89" s="119">
        <v>17400</v>
      </c>
      <c r="G89" s="119">
        <v>11600</v>
      </c>
      <c r="H89" s="122">
        <v>5800</v>
      </c>
      <c r="I89" s="120">
        <f t="shared" si="1"/>
        <v>5800</v>
      </c>
      <c r="J89" s="104" t="s">
        <v>698</v>
      </c>
      <c r="K89" s="104" t="s">
        <v>724</v>
      </c>
      <c r="L89" s="103">
        <v>8</v>
      </c>
      <c r="M89" s="121" t="e">
        <v>#VALUE!</v>
      </c>
    </row>
    <row r="90" spans="1:13" hidden="1" x14ac:dyDescent="0.25">
      <c r="A90" s="117" t="s">
        <v>837</v>
      </c>
      <c r="B90" s="2" t="s">
        <v>838</v>
      </c>
      <c r="C90" s="2" t="e">
        <v>#NAME?</v>
      </c>
      <c r="D90" s="2" t="s">
        <v>25</v>
      </c>
      <c r="E90" s="122">
        <v>0</v>
      </c>
      <c r="F90" s="119">
        <v>88501</v>
      </c>
      <c r="G90" s="119">
        <v>114891</v>
      </c>
      <c r="H90" s="118">
        <v>26390</v>
      </c>
      <c r="I90" s="120">
        <f t="shared" si="1"/>
        <v>-26390</v>
      </c>
      <c r="J90" s="104" t="s">
        <v>698</v>
      </c>
      <c r="K90" s="104" t="s">
        <v>724</v>
      </c>
      <c r="L90" s="103">
        <v>8</v>
      </c>
      <c r="M90" s="121" t="e">
        <v>#VALUE!</v>
      </c>
    </row>
    <row r="91" spans="1:13" hidden="1" x14ac:dyDescent="0.25">
      <c r="A91" s="117" t="s">
        <v>839</v>
      </c>
      <c r="B91" s="2" t="s">
        <v>380</v>
      </c>
      <c r="C91" s="2" t="e">
        <v>#NAME?</v>
      </c>
      <c r="D91" s="2" t="s">
        <v>25</v>
      </c>
      <c r="E91" s="122">
        <v>0</v>
      </c>
      <c r="F91" s="119">
        <v>5500</v>
      </c>
      <c r="G91" s="119">
        <v>18500</v>
      </c>
      <c r="H91" s="118">
        <v>13000</v>
      </c>
      <c r="I91" s="120">
        <f t="shared" si="1"/>
        <v>-13000</v>
      </c>
      <c r="J91" s="104" t="s">
        <v>698</v>
      </c>
      <c r="K91" s="104" t="s">
        <v>724</v>
      </c>
      <c r="L91" s="103">
        <v>8</v>
      </c>
      <c r="M91" s="121" t="e">
        <v>#VALUE!</v>
      </c>
    </row>
    <row r="92" spans="1:13" hidden="1" x14ac:dyDescent="0.25">
      <c r="A92" s="117" t="s">
        <v>840</v>
      </c>
      <c r="B92" s="2" t="s">
        <v>841</v>
      </c>
      <c r="C92" s="2" t="e">
        <v>#NAME?</v>
      </c>
      <c r="D92" s="2" t="s">
        <v>1</v>
      </c>
      <c r="E92" s="122">
        <v>0</v>
      </c>
      <c r="F92" s="119">
        <v>95512</v>
      </c>
      <c r="G92" s="119">
        <v>0</v>
      </c>
      <c r="H92" s="122">
        <v>95512</v>
      </c>
      <c r="I92" s="120">
        <f t="shared" si="1"/>
        <v>95512</v>
      </c>
      <c r="J92" s="104" t="s">
        <v>698</v>
      </c>
      <c r="K92" s="104" t="s">
        <v>724</v>
      </c>
      <c r="L92" s="103">
        <v>8</v>
      </c>
      <c r="M92" s="121" t="e">
        <v>#VALUE!</v>
      </c>
    </row>
    <row r="93" spans="1:13" hidden="1" x14ac:dyDescent="0.25">
      <c r="A93" s="117" t="s">
        <v>842</v>
      </c>
      <c r="B93" s="2" t="s">
        <v>843</v>
      </c>
      <c r="C93" s="2" t="e">
        <v>#NAME?</v>
      </c>
      <c r="D93" s="2" t="s">
        <v>25</v>
      </c>
      <c r="E93" s="122">
        <v>0</v>
      </c>
      <c r="F93" s="119">
        <v>66824</v>
      </c>
      <c r="G93" s="119">
        <v>171964</v>
      </c>
      <c r="H93" s="118">
        <v>105140</v>
      </c>
      <c r="I93" s="120">
        <f t="shared" si="1"/>
        <v>-105140</v>
      </c>
      <c r="J93" s="104" t="s">
        <v>698</v>
      </c>
      <c r="K93" s="104" t="s">
        <v>724</v>
      </c>
      <c r="L93" s="103">
        <v>8</v>
      </c>
      <c r="M93" s="121" t="e">
        <v>#VALUE!</v>
      </c>
    </row>
    <row r="94" spans="1:13" hidden="1" x14ac:dyDescent="0.25">
      <c r="A94" s="117" t="s">
        <v>844</v>
      </c>
      <c r="B94" s="2" t="s">
        <v>845</v>
      </c>
      <c r="C94" s="2" t="e">
        <v>#NAME?</v>
      </c>
      <c r="D94" s="2" t="s">
        <v>25</v>
      </c>
      <c r="E94" s="122">
        <v>0</v>
      </c>
      <c r="F94" s="119">
        <v>613313</v>
      </c>
      <c r="G94" s="119">
        <v>763354</v>
      </c>
      <c r="H94" s="118">
        <v>150041</v>
      </c>
      <c r="I94" s="120">
        <f t="shared" si="1"/>
        <v>-150041</v>
      </c>
      <c r="J94" s="104" t="s">
        <v>698</v>
      </c>
      <c r="K94" s="104" t="s">
        <v>724</v>
      </c>
      <c r="L94" s="103">
        <v>8</v>
      </c>
      <c r="M94" s="121" t="e">
        <v>#VALUE!</v>
      </c>
    </row>
    <row r="95" spans="1:13" hidden="1" x14ac:dyDescent="0.25">
      <c r="A95" s="117" t="s">
        <v>846</v>
      </c>
      <c r="B95" s="2" t="s">
        <v>847</v>
      </c>
      <c r="C95" s="2" t="e">
        <v>#NAME?</v>
      </c>
      <c r="D95" s="2" t="s">
        <v>25</v>
      </c>
      <c r="E95" s="122">
        <v>0</v>
      </c>
      <c r="F95" s="119">
        <v>237536</v>
      </c>
      <c r="G95" s="119">
        <v>786269</v>
      </c>
      <c r="H95" s="118">
        <v>548733</v>
      </c>
      <c r="I95" s="120">
        <f t="shared" si="1"/>
        <v>-548733</v>
      </c>
      <c r="J95" s="104" t="s">
        <v>698</v>
      </c>
      <c r="K95" s="104" t="s">
        <v>724</v>
      </c>
      <c r="L95" s="103">
        <v>8</v>
      </c>
      <c r="M95" s="121" t="e">
        <v>#VALUE!</v>
      </c>
    </row>
    <row r="96" spans="1:13" hidden="1" x14ac:dyDescent="0.25">
      <c r="A96" s="117" t="s">
        <v>848</v>
      </c>
      <c r="B96" s="2" t="s">
        <v>381</v>
      </c>
      <c r="C96" s="2" t="e">
        <v>#NAME?</v>
      </c>
      <c r="D96" s="2" t="s">
        <v>25</v>
      </c>
      <c r="E96" s="122">
        <v>0</v>
      </c>
      <c r="F96" s="119">
        <v>10217</v>
      </c>
      <c r="G96" s="119">
        <v>13805</v>
      </c>
      <c r="H96" s="118">
        <v>3588</v>
      </c>
      <c r="I96" s="120">
        <f t="shared" si="1"/>
        <v>-3588</v>
      </c>
      <c r="J96" s="104" t="s">
        <v>698</v>
      </c>
      <c r="K96" s="104" t="s">
        <v>724</v>
      </c>
      <c r="L96" s="103">
        <v>8</v>
      </c>
      <c r="M96" s="121" t="e">
        <v>#VALUE!</v>
      </c>
    </row>
    <row r="97" spans="1:13" hidden="1" x14ac:dyDescent="0.25">
      <c r="A97" s="117" t="s">
        <v>849</v>
      </c>
      <c r="B97" s="2" t="s">
        <v>383</v>
      </c>
      <c r="C97" s="2" t="e">
        <v>#NAME?</v>
      </c>
      <c r="D97" s="2" t="s">
        <v>25</v>
      </c>
      <c r="E97" s="122">
        <v>0</v>
      </c>
      <c r="F97" s="119">
        <v>254620</v>
      </c>
      <c r="G97" s="119">
        <v>312379</v>
      </c>
      <c r="H97" s="118">
        <v>57759</v>
      </c>
      <c r="I97" s="120">
        <f t="shared" si="1"/>
        <v>-57759</v>
      </c>
      <c r="J97" s="104" t="s">
        <v>698</v>
      </c>
      <c r="K97" s="104" t="s">
        <v>724</v>
      </c>
      <c r="L97" s="103">
        <v>8</v>
      </c>
      <c r="M97" s="121" t="e">
        <v>#VALUE!</v>
      </c>
    </row>
    <row r="98" spans="1:13" hidden="1" x14ac:dyDescent="0.25">
      <c r="A98" s="117" t="s">
        <v>850</v>
      </c>
      <c r="B98" s="2" t="s">
        <v>851</v>
      </c>
      <c r="C98" s="2" t="e">
        <v>#NAME?</v>
      </c>
      <c r="D98" s="2" t="s">
        <v>25</v>
      </c>
      <c r="E98" s="122">
        <v>0</v>
      </c>
      <c r="F98" s="119">
        <v>90000</v>
      </c>
      <c r="G98" s="119">
        <v>198000</v>
      </c>
      <c r="H98" s="118">
        <v>108000</v>
      </c>
      <c r="I98" s="120">
        <f t="shared" si="1"/>
        <v>-108000</v>
      </c>
      <c r="J98" s="104" t="s">
        <v>698</v>
      </c>
      <c r="K98" s="104" t="s">
        <v>724</v>
      </c>
      <c r="L98" s="103">
        <v>8</v>
      </c>
      <c r="M98" s="121" t="e">
        <v>#VALUE!</v>
      </c>
    </row>
    <row r="99" spans="1:13" hidden="1" x14ac:dyDescent="0.25">
      <c r="A99" s="117" t="s">
        <v>852</v>
      </c>
      <c r="B99" s="2" t="s">
        <v>853</v>
      </c>
      <c r="C99" s="2" t="e">
        <v>#NAME?</v>
      </c>
      <c r="D99" s="2" t="s">
        <v>1</v>
      </c>
      <c r="E99" s="122">
        <v>0</v>
      </c>
      <c r="F99" s="119">
        <v>246610</v>
      </c>
      <c r="G99" s="119">
        <v>0</v>
      </c>
      <c r="H99" s="122">
        <v>246610</v>
      </c>
      <c r="I99" s="120">
        <f t="shared" si="1"/>
        <v>246610</v>
      </c>
      <c r="J99" s="104" t="s">
        <v>698</v>
      </c>
      <c r="K99" s="104" t="s">
        <v>724</v>
      </c>
      <c r="L99" s="103">
        <v>8</v>
      </c>
      <c r="M99" s="121" t="e">
        <v>#VALUE!</v>
      </c>
    </row>
    <row r="100" spans="1:13" hidden="1" x14ac:dyDescent="0.25">
      <c r="A100" s="117" t="s">
        <v>854</v>
      </c>
      <c r="B100" s="2" t="s">
        <v>373</v>
      </c>
      <c r="C100" s="2" t="e">
        <v>#NAME?</v>
      </c>
      <c r="D100" s="2" t="s">
        <v>25</v>
      </c>
      <c r="E100" s="122">
        <v>0</v>
      </c>
      <c r="F100" s="119">
        <v>17100</v>
      </c>
      <c r="G100" s="119">
        <v>28500</v>
      </c>
      <c r="H100" s="118">
        <v>11400</v>
      </c>
      <c r="I100" s="120">
        <f t="shared" si="1"/>
        <v>-11400</v>
      </c>
      <c r="J100" s="104" t="s">
        <v>698</v>
      </c>
      <c r="K100" s="104" t="s">
        <v>724</v>
      </c>
      <c r="L100" s="103">
        <v>8</v>
      </c>
      <c r="M100" s="121" t="e">
        <v>#VALUE!</v>
      </c>
    </row>
    <row r="101" spans="1:13" hidden="1" x14ac:dyDescent="0.25">
      <c r="A101" s="117" t="s">
        <v>855</v>
      </c>
      <c r="B101" s="2" t="s">
        <v>366</v>
      </c>
      <c r="C101" s="2" t="e">
        <v>#NAME?</v>
      </c>
      <c r="D101" s="2" t="s">
        <v>25</v>
      </c>
      <c r="E101" s="122">
        <v>0</v>
      </c>
      <c r="F101" s="119">
        <v>14712</v>
      </c>
      <c r="G101" s="119">
        <v>17772</v>
      </c>
      <c r="H101" s="118">
        <v>3060</v>
      </c>
      <c r="I101" s="120">
        <f t="shared" si="1"/>
        <v>-3060</v>
      </c>
      <c r="J101" s="104" t="s">
        <v>698</v>
      </c>
      <c r="K101" s="104" t="s">
        <v>724</v>
      </c>
      <c r="L101" s="103">
        <v>8</v>
      </c>
      <c r="M101" s="121" t="e">
        <v>#VALUE!</v>
      </c>
    </row>
    <row r="102" spans="1:13" hidden="1" x14ac:dyDescent="0.25">
      <c r="A102" s="117" t="s">
        <v>856</v>
      </c>
      <c r="B102" s="2" t="s">
        <v>857</v>
      </c>
      <c r="C102" s="2" t="e">
        <v>#NAME?</v>
      </c>
      <c r="D102" s="2" t="s">
        <v>25</v>
      </c>
      <c r="E102" s="122">
        <v>0</v>
      </c>
      <c r="F102" s="119">
        <v>71259</v>
      </c>
      <c r="G102" s="119">
        <v>82647</v>
      </c>
      <c r="H102" s="118">
        <v>11388</v>
      </c>
      <c r="I102" s="120">
        <f t="shared" si="1"/>
        <v>-11388</v>
      </c>
      <c r="J102" s="104" t="s">
        <v>698</v>
      </c>
      <c r="K102" s="104" t="s">
        <v>724</v>
      </c>
      <c r="L102" s="103">
        <v>8</v>
      </c>
      <c r="M102" s="121" t="e">
        <v>#VALUE!</v>
      </c>
    </row>
    <row r="103" spans="1:13" hidden="1" x14ac:dyDescent="0.25">
      <c r="A103" s="117" t="s">
        <v>858</v>
      </c>
      <c r="B103" s="2" t="s">
        <v>859</v>
      </c>
      <c r="C103" s="2" t="e">
        <v>#NAME?</v>
      </c>
      <c r="D103" s="2" t="s">
        <v>25</v>
      </c>
      <c r="E103" s="122">
        <v>0</v>
      </c>
      <c r="F103" s="119">
        <v>4888</v>
      </c>
      <c r="G103" s="119">
        <v>82920</v>
      </c>
      <c r="H103" s="118">
        <v>78032</v>
      </c>
      <c r="I103" s="120">
        <f t="shared" si="1"/>
        <v>-78032</v>
      </c>
      <c r="J103" s="104" t="s">
        <v>698</v>
      </c>
      <c r="K103" s="104" t="s">
        <v>724</v>
      </c>
      <c r="L103" s="103">
        <v>8</v>
      </c>
      <c r="M103" s="121" t="e">
        <v>#VALUE!</v>
      </c>
    </row>
    <row r="104" spans="1:13" hidden="1" x14ac:dyDescent="0.25">
      <c r="A104" s="117" t="s">
        <v>860</v>
      </c>
      <c r="B104" s="2" t="s">
        <v>365</v>
      </c>
      <c r="C104" s="2" t="e">
        <v>#NAME?</v>
      </c>
      <c r="D104" s="2" t="s">
        <v>25</v>
      </c>
      <c r="E104" s="122">
        <v>0</v>
      </c>
      <c r="F104" s="119">
        <v>56700</v>
      </c>
      <c r="G104" s="119">
        <v>72900</v>
      </c>
      <c r="H104" s="118">
        <v>16200</v>
      </c>
      <c r="I104" s="120">
        <f t="shared" si="1"/>
        <v>-16200</v>
      </c>
      <c r="J104" s="104" t="s">
        <v>698</v>
      </c>
      <c r="K104" s="104" t="s">
        <v>724</v>
      </c>
      <c r="L104" s="103">
        <v>8</v>
      </c>
      <c r="M104" s="121" t="e">
        <v>#VALUE!</v>
      </c>
    </row>
    <row r="105" spans="1:13" hidden="1" x14ac:dyDescent="0.25">
      <c r="A105" s="117" t="s">
        <v>861</v>
      </c>
      <c r="B105" s="2" t="s">
        <v>862</v>
      </c>
      <c r="C105" s="2" t="e">
        <v>#NAME?</v>
      </c>
      <c r="D105" s="2" t="s">
        <v>25</v>
      </c>
      <c r="E105" s="122">
        <v>0</v>
      </c>
      <c r="F105" s="119">
        <v>152950</v>
      </c>
      <c r="G105" s="119">
        <v>159204</v>
      </c>
      <c r="H105" s="118">
        <v>6254</v>
      </c>
      <c r="I105" s="120">
        <f t="shared" si="1"/>
        <v>-6254</v>
      </c>
      <c r="J105" s="104" t="s">
        <v>698</v>
      </c>
      <c r="K105" s="104" t="s">
        <v>724</v>
      </c>
      <c r="L105" s="103">
        <v>8</v>
      </c>
      <c r="M105" s="121" t="e">
        <v>#VALUE!</v>
      </c>
    </row>
    <row r="106" spans="1:13" hidden="1" x14ac:dyDescent="0.25">
      <c r="A106" s="117" t="s">
        <v>863</v>
      </c>
      <c r="B106" s="2" t="s">
        <v>361</v>
      </c>
      <c r="C106" s="2" t="e">
        <v>#NAME?</v>
      </c>
      <c r="D106" s="2" t="s">
        <v>25</v>
      </c>
      <c r="E106" s="122">
        <v>0</v>
      </c>
      <c r="F106" s="119">
        <v>198088</v>
      </c>
      <c r="G106" s="119">
        <v>238088</v>
      </c>
      <c r="H106" s="118">
        <v>40000</v>
      </c>
      <c r="I106" s="120">
        <f t="shared" si="1"/>
        <v>-40000</v>
      </c>
      <c r="J106" s="104" t="s">
        <v>698</v>
      </c>
      <c r="K106" s="104" t="s">
        <v>724</v>
      </c>
      <c r="L106" s="103">
        <v>8</v>
      </c>
      <c r="M106" s="121" t="e">
        <v>#VALUE!</v>
      </c>
    </row>
    <row r="107" spans="1:13" hidden="1" x14ac:dyDescent="0.25">
      <c r="A107" s="117" t="s">
        <v>864</v>
      </c>
      <c r="B107" s="2" t="s">
        <v>359</v>
      </c>
      <c r="C107" s="2" t="e">
        <v>#NAME?</v>
      </c>
      <c r="D107" s="2" t="s">
        <v>25</v>
      </c>
      <c r="E107" s="122">
        <v>0</v>
      </c>
      <c r="F107" s="119">
        <v>6834</v>
      </c>
      <c r="G107" s="119">
        <v>9834</v>
      </c>
      <c r="H107" s="118">
        <v>3000</v>
      </c>
      <c r="I107" s="120">
        <f t="shared" si="1"/>
        <v>-3000</v>
      </c>
      <c r="J107" s="104" t="s">
        <v>698</v>
      </c>
      <c r="K107" s="104" t="s">
        <v>724</v>
      </c>
      <c r="L107" s="103">
        <v>8</v>
      </c>
      <c r="M107" s="121" t="e">
        <v>#VALUE!</v>
      </c>
    </row>
    <row r="108" spans="1:13" hidden="1" x14ac:dyDescent="0.25">
      <c r="A108" s="117" t="s">
        <v>865</v>
      </c>
      <c r="B108" s="2" t="s">
        <v>866</v>
      </c>
      <c r="C108" s="2" t="e">
        <v>#NAME?</v>
      </c>
      <c r="D108" s="2" t="s">
        <v>25</v>
      </c>
      <c r="E108" s="122">
        <v>0</v>
      </c>
      <c r="F108" s="119">
        <v>146106</v>
      </c>
      <c r="G108" s="119">
        <v>173835</v>
      </c>
      <c r="H108" s="118">
        <v>27729</v>
      </c>
      <c r="I108" s="120">
        <f t="shared" si="1"/>
        <v>-27729</v>
      </c>
      <c r="J108" s="104" t="s">
        <v>698</v>
      </c>
      <c r="K108" s="104" t="s">
        <v>724</v>
      </c>
      <c r="L108" s="103">
        <v>8</v>
      </c>
      <c r="M108" s="121" t="e">
        <v>#VALUE!</v>
      </c>
    </row>
    <row r="109" spans="1:13" hidden="1" x14ac:dyDescent="0.25">
      <c r="A109" s="117" t="s">
        <v>867</v>
      </c>
      <c r="B109" s="2" t="s">
        <v>363</v>
      </c>
      <c r="C109" s="2" t="e">
        <v>#NAME?</v>
      </c>
      <c r="D109" s="2" t="s">
        <v>25</v>
      </c>
      <c r="E109" s="122">
        <v>0</v>
      </c>
      <c r="F109" s="119">
        <v>25166</v>
      </c>
      <c r="G109" s="119">
        <v>74666</v>
      </c>
      <c r="H109" s="118">
        <v>49500</v>
      </c>
      <c r="I109" s="120">
        <f t="shared" si="1"/>
        <v>-49500</v>
      </c>
      <c r="J109" s="104" t="s">
        <v>698</v>
      </c>
      <c r="K109" s="104" t="s">
        <v>724</v>
      </c>
      <c r="L109" s="103">
        <v>8</v>
      </c>
      <c r="M109" s="121" t="e">
        <v>#VALUE!</v>
      </c>
    </row>
    <row r="110" spans="1:13" hidden="1" x14ac:dyDescent="0.25">
      <c r="A110" s="117" t="s">
        <v>868</v>
      </c>
      <c r="B110" s="2" t="s">
        <v>869</v>
      </c>
      <c r="C110" s="2" t="e">
        <v>#NAME?</v>
      </c>
      <c r="D110" s="2" t="s">
        <v>25</v>
      </c>
      <c r="E110" s="122">
        <v>0</v>
      </c>
      <c r="F110" s="119">
        <v>23856</v>
      </c>
      <c r="G110" s="119">
        <v>59856</v>
      </c>
      <c r="H110" s="118">
        <v>36000</v>
      </c>
      <c r="I110" s="120">
        <f t="shared" si="1"/>
        <v>-36000</v>
      </c>
      <c r="J110" s="104" t="s">
        <v>698</v>
      </c>
      <c r="K110" s="104" t="s">
        <v>724</v>
      </c>
      <c r="L110" s="103">
        <v>8</v>
      </c>
      <c r="M110" s="121" t="e">
        <v>#VALUE!</v>
      </c>
    </row>
    <row r="111" spans="1:13" hidden="1" x14ac:dyDescent="0.25">
      <c r="A111" s="117" t="s">
        <v>870</v>
      </c>
      <c r="B111" s="2" t="s">
        <v>362</v>
      </c>
      <c r="C111" s="2" t="e">
        <v>#NAME?</v>
      </c>
      <c r="D111" s="2" t="s">
        <v>25</v>
      </c>
      <c r="E111" s="122">
        <v>0</v>
      </c>
      <c r="F111" s="119">
        <v>6000</v>
      </c>
      <c r="G111" s="119">
        <v>16000</v>
      </c>
      <c r="H111" s="118">
        <v>10000</v>
      </c>
      <c r="I111" s="120">
        <f t="shared" si="1"/>
        <v>-10000</v>
      </c>
      <c r="J111" s="104" t="s">
        <v>698</v>
      </c>
      <c r="K111" s="104" t="s">
        <v>724</v>
      </c>
      <c r="L111" s="103">
        <v>8</v>
      </c>
      <c r="M111" s="121" t="e">
        <v>#VALUE!</v>
      </c>
    </row>
    <row r="112" spans="1:13" hidden="1" x14ac:dyDescent="0.25">
      <c r="A112" s="117" t="s">
        <v>871</v>
      </c>
      <c r="B112" s="2" t="s">
        <v>351</v>
      </c>
      <c r="C112" s="2" t="e">
        <v>#NAME?</v>
      </c>
      <c r="D112" s="2" t="s">
        <v>25</v>
      </c>
      <c r="E112" s="122">
        <v>0</v>
      </c>
      <c r="F112" s="119">
        <v>43708</v>
      </c>
      <c r="G112" s="119">
        <v>112577</v>
      </c>
      <c r="H112" s="118">
        <v>68869</v>
      </c>
      <c r="I112" s="120">
        <f t="shared" si="1"/>
        <v>-68869</v>
      </c>
      <c r="J112" s="104" t="s">
        <v>698</v>
      </c>
      <c r="K112" s="104" t="s">
        <v>724</v>
      </c>
      <c r="L112" s="103">
        <v>8</v>
      </c>
      <c r="M112" s="121" t="e">
        <v>#VALUE!</v>
      </c>
    </row>
    <row r="113" spans="1:13" hidden="1" x14ac:dyDescent="0.25">
      <c r="A113" s="117" t="s">
        <v>872</v>
      </c>
      <c r="B113" s="2" t="s">
        <v>873</v>
      </c>
      <c r="C113" s="2" t="e">
        <v>#NAME?</v>
      </c>
      <c r="D113" s="2" t="s">
        <v>25</v>
      </c>
      <c r="E113" s="122">
        <v>0</v>
      </c>
      <c r="F113" s="119">
        <v>99029</v>
      </c>
      <c r="G113" s="119">
        <v>105493</v>
      </c>
      <c r="H113" s="118">
        <v>6464</v>
      </c>
      <c r="I113" s="120">
        <f t="shared" si="1"/>
        <v>-6464</v>
      </c>
      <c r="J113" s="104" t="s">
        <v>698</v>
      </c>
      <c r="K113" s="104" t="s">
        <v>724</v>
      </c>
      <c r="L113" s="103">
        <v>8</v>
      </c>
      <c r="M113" s="121" t="e">
        <v>#VALUE!</v>
      </c>
    </row>
    <row r="114" spans="1:13" hidden="1" x14ac:dyDescent="0.25">
      <c r="A114" s="117" t="s">
        <v>874</v>
      </c>
      <c r="B114" s="2" t="s">
        <v>354</v>
      </c>
      <c r="C114" s="2" t="e">
        <v>#NAME?</v>
      </c>
      <c r="D114" s="2" t="s">
        <v>25</v>
      </c>
      <c r="E114" s="122">
        <v>0</v>
      </c>
      <c r="F114" s="119">
        <v>241467</v>
      </c>
      <c r="G114" s="119">
        <v>256310</v>
      </c>
      <c r="H114" s="118">
        <v>14843</v>
      </c>
      <c r="I114" s="120">
        <f t="shared" si="1"/>
        <v>-14843</v>
      </c>
      <c r="J114" s="104" t="s">
        <v>698</v>
      </c>
      <c r="K114" s="104" t="s">
        <v>724</v>
      </c>
      <c r="L114" s="103">
        <v>8</v>
      </c>
      <c r="M114" s="121" t="e">
        <v>#VALUE!</v>
      </c>
    </row>
    <row r="115" spans="1:13" hidden="1" x14ac:dyDescent="0.25">
      <c r="A115" s="117" t="s">
        <v>875</v>
      </c>
      <c r="B115" s="2" t="s">
        <v>254</v>
      </c>
      <c r="C115" s="2" t="e">
        <v>#NAME?</v>
      </c>
      <c r="D115" s="2" t="s">
        <v>25</v>
      </c>
      <c r="E115" s="122">
        <v>0</v>
      </c>
      <c r="F115" s="119">
        <v>238655</v>
      </c>
      <c r="G115" s="119">
        <v>415235</v>
      </c>
      <c r="H115" s="118">
        <v>176580</v>
      </c>
      <c r="I115" s="120">
        <f t="shared" si="1"/>
        <v>-176580</v>
      </c>
      <c r="J115" s="104" t="s">
        <v>698</v>
      </c>
      <c r="K115" s="104" t="s">
        <v>724</v>
      </c>
      <c r="L115" s="103">
        <v>8</v>
      </c>
      <c r="M115" s="121" t="e">
        <v>#VALUE!</v>
      </c>
    </row>
    <row r="116" spans="1:13" hidden="1" x14ac:dyDescent="0.25">
      <c r="A116" s="117" t="s">
        <v>876</v>
      </c>
      <c r="B116" s="2" t="s">
        <v>877</v>
      </c>
      <c r="C116" s="2" t="e">
        <v>#NAME?</v>
      </c>
      <c r="D116" s="2" t="s">
        <v>25</v>
      </c>
      <c r="E116" s="122">
        <v>0</v>
      </c>
      <c r="F116" s="119">
        <v>9000</v>
      </c>
      <c r="G116" s="119">
        <v>18000</v>
      </c>
      <c r="H116" s="118">
        <v>9000</v>
      </c>
      <c r="I116" s="120">
        <f t="shared" si="1"/>
        <v>-9000</v>
      </c>
      <c r="J116" s="104" t="s">
        <v>698</v>
      </c>
      <c r="K116" s="104" t="s">
        <v>724</v>
      </c>
      <c r="L116" s="103">
        <v>8</v>
      </c>
      <c r="M116" s="121" t="e">
        <v>#VALUE!</v>
      </c>
    </row>
    <row r="117" spans="1:13" hidden="1" x14ac:dyDescent="0.25">
      <c r="A117" s="117" t="s">
        <v>878</v>
      </c>
      <c r="B117" s="2" t="s">
        <v>879</v>
      </c>
      <c r="C117" s="2" t="e">
        <v>#NAME?</v>
      </c>
      <c r="D117" s="2" t="s">
        <v>25</v>
      </c>
      <c r="E117" s="122">
        <v>0</v>
      </c>
      <c r="F117" s="119">
        <v>71150</v>
      </c>
      <c r="G117" s="119">
        <v>87707</v>
      </c>
      <c r="H117" s="118">
        <v>16557</v>
      </c>
      <c r="I117" s="120">
        <f t="shared" si="1"/>
        <v>-16557</v>
      </c>
      <c r="J117" s="104" t="s">
        <v>698</v>
      </c>
      <c r="K117" s="104" t="s">
        <v>724</v>
      </c>
      <c r="L117" s="103">
        <v>8</v>
      </c>
      <c r="M117" s="121" t="e">
        <v>#VALUE!</v>
      </c>
    </row>
    <row r="118" spans="1:13" hidden="1" x14ac:dyDescent="0.25">
      <c r="A118" s="117" t="s">
        <v>880</v>
      </c>
      <c r="B118" s="2" t="s">
        <v>881</v>
      </c>
      <c r="C118" s="2" t="e">
        <v>#NAME?</v>
      </c>
      <c r="D118" s="2" t="s">
        <v>25</v>
      </c>
      <c r="E118" s="122">
        <v>0</v>
      </c>
      <c r="F118" s="119">
        <v>75700</v>
      </c>
      <c r="G118" s="119">
        <v>139070</v>
      </c>
      <c r="H118" s="118">
        <v>63370</v>
      </c>
      <c r="I118" s="120">
        <f t="shared" si="1"/>
        <v>-63370</v>
      </c>
      <c r="J118" s="104" t="s">
        <v>698</v>
      </c>
      <c r="K118" s="104" t="s">
        <v>724</v>
      </c>
      <c r="L118" s="103">
        <v>8</v>
      </c>
      <c r="M118" s="121" t="e">
        <v>#VALUE!</v>
      </c>
    </row>
    <row r="119" spans="1:13" hidden="1" x14ac:dyDescent="0.25">
      <c r="A119" s="117" t="s">
        <v>882</v>
      </c>
      <c r="B119" s="2" t="s">
        <v>883</v>
      </c>
      <c r="C119" s="2" t="e">
        <v>#NAME?</v>
      </c>
      <c r="D119" s="2" t="s">
        <v>25</v>
      </c>
      <c r="E119" s="122">
        <v>0</v>
      </c>
      <c r="F119" s="119">
        <v>120436</v>
      </c>
      <c r="G119" s="119">
        <v>256233</v>
      </c>
      <c r="H119" s="118">
        <v>135797</v>
      </c>
      <c r="I119" s="120">
        <f t="shared" si="1"/>
        <v>-135797</v>
      </c>
      <c r="J119" s="104" t="s">
        <v>698</v>
      </c>
      <c r="K119" s="104" t="s">
        <v>724</v>
      </c>
      <c r="L119" s="103">
        <v>8</v>
      </c>
      <c r="M119" s="121" t="e">
        <v>#VALUE!</v>
      </c>
    </row>
    <row r="120" spans="1:13" hidden="1" x14ac:dyDescent="0.25">
      <c r="A120" s="117" t="s">
        <v>884</v>
      </c>
      <c r="B120" s="2" t="s">
        <v>885</v>
      </c>
      <c r="C120" s="2" t="e">
        <v>#NAME?</v>
      </c>
      <c r="D120" s="2" t="s">
        <v>25</v>
      </c>
      <c r="E120" s="122">
        <v>0</v>
      </c>
      <c r="F120" s="119">
        <v>143108</v>
      </c>
      <c r="G120" s="119">
        <v>164857</v>
      </c>
      <c r="H120" s="118">
        <v>21749</v>
      </c>
      <c r="I120" s="120">
        <f t="shared" si="1"/>
        <v>-21749</v>
      </c>
      <c r="J120" s="104" t="s">
        <v>698</v>
      </c>
      <c r="K120" s="104" t="s">
        <v>724</v>
      </c>
      <c r="L120" s="103">
        <v>8</v>
      </c>
      <c r="M120" s="121" t="e">
        <v>#VALUE!</v>
      </c>
    </row>
    <row r="121" spans="1:13" hidden="1" x14ac:dyDescent="0.25">
      <c r="A121" s="117" t="s">
        <v>886</v>
      </c>
      <c r="B121" s="2" t="s">
        <v>209</v>
      </c>
      <c r="C121" s="2" t="e">
        <v>#NAME?</v>
      </c>
      <c r="D121" s="2" t="s">
        <v>25</v>
      </c>
      <c r="E121" s="122">
        <v>0</v>
      </c>
      <c r="F121" s="119">
        <v>540000</v>
      </c>
      <c r="G121" s="119">
        <v>630000</v>
      </c>
      <c r="H121" s="118">
        <v>90000</v>
      </c>
      <c r="I121" s="120">
        <f t="shared" si="1"/>
        <v>-90000</v>
      </c>
      <c r="J121" s="104" t="s">
        <v>698</v>
      </c>
      <c r="K121" s="104" t="s">
        <v>724</v>
      </c>
      <c r="L121" s="103">
        <v>8</v>
      </c>
      <c r="M121" s="121" t="e">
        <v>#VALUE!</v>
      </c>
    </row>
    <row r="122" spans="1:13" hidden="1" x14ac:dyDescent="0.25">
      <c r="A122" s="117" t="s">
        <v>887</v>
      </c>
      <c r="B122" s="2" t="s">
        <v>341</v>
      </c>
      <c r="C122" s="2" t="e">
        <v>#NAME?</v>
      </c>
      <c r="D122" s="2" t="s">
        <v>25</v>
      </c>
      <c r="E122" s="122">
        <v>0</v>
      </c>
      <c r="F122" s="119">
        <v>144632</v>
      </c>
      <c r="G122" s="119">
        <v>434727</v>
      </c>
      <c r="H122" s="118">
        <v>290095</v>
      </c>
      <c r="I122" s="120">
        <f t="shared" si="1"/>
        <v>-290095</v>
      </c>
      <c r="J122" s="104" t="s">
        <v>698</v>
      </c>
      <c r="K122" s="104" t="s">
        <v>724</v>
      </c>
      <c r="L122" s="103">
        <v>8</v>
      </c>
      <c r="M122" s="121" t="e">
        <v>#VALUE!</v>
      </c>
    </row>
    <row r="123" spans="1:13" hidden="1" x14ac:dyDescent="0.25">
      <c r="A123" s="117" t="s">
        <v>888</v>
      </c>
      <c r="B123" s="2" t="s">
        <v>335</v>
      </c>
      <c r="C123" s="2" t="e">
        <v>#NAME?</v>
      </c>
      <c r="D123" s="2" t="s">
        <v>25</v>
      </c>
      <c r="E123" s="122">
        <v>0</v>
      </c>
      <c r="F123" s="119">
        <v>560007</v>
      </c>
      <c r="G123" s="119">
        <v>746344</v>
      </c>
      <c r="H123" s="118">
        <v>186337</v>
      </c>
      <c r="I123" s="120">
        <f t="shared" si="1"/>
        <v>-186337</v>
      </c>
      <c r="J123" s="104" t="s">
        <v>698</v>
      </c>
      <c r="K123" s="104" t="s">
        <v>724</v>
      </c>
      <c r="L123" s="103">
        <v>8</v>
      </c>
      <c r="M123" s="121" t="e">
        <v>#VALUE!</v>
      </c>
    </row>
    <row r="124" spans="1:13" hidden="1" x14ac:dyDescent="0.25">
      <c r="A124" s="117" t="s">
        <v>889</v>
      </c>
      <c r="B124" s="2" t="s">
        <v>333</v>
      </c>
      <c r="C124" s="2" t="e">
        <v>#NAME?</v>
      </c>
      <c r="D124" s="2" t="s">
        <v>25</v>
      </c>
      <c r="E124" s="122">
        <v>0</v>
      </c>
      <c r="F124" s="119">
        <v>873840</v>
      </c>
      <c r="G124" s="119">
        <v>1697197</v>
      </c>
      <c r="H124" s="118">
        <v>823357</v>
      </c>
      <c r="I124" s="120">
        <f t="shared" si="1"/>
        <v>-823357</v>
      </c>
      <c r="J124" s="104" t="s">
        <v>698</v>
      </c>
      <c r="K124" s="104" t="s">
        <v>724</v>
      </c>
      <c r="L124" s="103">
        <v>8</v>
      </c>
      <c r="M124" s="121" t="e">
        <v>#VALUE!</v>
      </c>
    </row>
    <row r="125" spans="1:13" hidden="1" x14ac:dyDescent="0.25">
      <c r="A125" s="117" t="s">
        <v>890</v>
      </c>
      <c r="B125" s="2" t="s">
        <v>891</v>
      </c>
      <c r="C125" s="2" t="e">
        <v>#NAME?</v>
      </c>
      <c r="D125" s="2" t="s">
        <v>25</v>
      </c>
      <c r="E125" s="122">
        <v>0</v>
      </c>
      <c r="F125" s="119">
        <v>812700</v>
      </c>
      <c r="G125" s="119">
        <v>1062450</v>
      </c>
      <c r="H125" s="118">
        <v>249750</v>
      </c>
      <c r="I125" s="120">
        <f t="shared" si="1"/>
        <v>-249750</v>
      </c>
      <c r="J125" s="104" t="s">
        <v>698</v>
      </c>
      <c r="K125" s="104" t="s">
        <v>724</v>
      </c>
      <c r="L125" s="103">
        <v>8</v>
      </c>
      <c r="M125" s="121" t="e">
        <v>#VALUE!</v>
      </c>
    </row>
    <row r="126" spans="1:13" hidden="1" x14ac:dyDescent="0.25">
      <c r="A126" s="117" t="s">
        <v>892</v>
      </c>
      <c r="B126" s="2" t="s">
        <v>893</v>
      </c>
      <c r="C126" s="2" t="e">
        <v>#NAME?</v>
      </c>
      <c r="D126" s="2" t="s">
        <v>25</v>
      </c>
      <c r="E126" s="122">
        <v>0</v>
      </c>
      <c r="F126" s="119">
        <v>17852973</v>
      </c>
      <c r="G126" s="119">
        <v>21918620</v>
      </c>
      <c r="H126" s="118">
        <v>4065647</v>
      </c>
      <c r="I126" s="120">
        <f t="shared" si="1"/>
        <v>-4065647</v>
      </c>
      <c r="J126" s="104" t="s">
        <v>698</v>
      </c>
      <c r="K126" s="104" t="s">
        <v>724</v>
      </c>
      <c r="L126" s="103">
        <v>8</v>
      </c>
      <c r="M126" s="121" t="e">
        <v>#VALUE!</v>
      </c>
    </row>
    <row r="127" spans="1:13" hidden="1" x14ac:dyDescent="0.25">
      <c r="A127" s="117" t="s">
        <v>894</v>
      </c>
      <c r="B127" s="2" t="s">
        <v>330</v>
      </c>
      <c r="C127" s="2" t="e">
        <v>#NAME?</v>
      </c>
      <c r="D127" s="2" t="s">
        <v>25</v>
      </c>
      <c r="E127" s="122">
        <v>0</v>
      </c>
      <c r="F127" s="119">
        <v>54900</v>
      </c>
      <c r="G127" s="119">
        <v>63000</v>
      </c>
      <c r="H127" s="118">
        <v>8100</v>
      </c>
      <c r="I127" s="120">
        <f t="shared" si="1"/>
        <v>-8100</v>
      </c>
      <c r="J127" s="104" t="s">
        <v>698</v>
      </c>
      <c r="K127" s="104" t="s">
        <v>724</v>
      </c>
      <c r="L127" s="103">
        <v>8</v>
      </c>
      <c r="M127" s="121" t="e">
        <v>#VALUE!</v>
      </c>
    </row>
    <row r="128" spans="1:13" hidden="1" x14ac:dyDescent="0.25">
      <c r="A128" s="117" t="s">
        <v>895</v>
      </c>
      <c r="B128" s="2" t="s">
        <v>331</v>
      </c>
      <c r="C128" s="2" t="e">
        <v>#NAME?</v>
      </c>
      <c r="D128" s="2" t="s">
        <v>25</v>
      </c>
      <c r="E128" s="122">
        <v>0</v>
      </c>
      <c r="F128" s="119">
        <v>756960</v>
      </c>
      <c r="G128" s="119">
        <v>978334</v>
      </c>
      <c r="H128" s="118">
        <v>221374</v>
      </c>
      <c r="I128" s="120">
        <f t="shared" si="1"/>
        <v>-221374</v>
      </c>
      <c r="J128" s="104" t="s">
        <v>698</v>
      </c>
      <c r="K128" s="104" t="s">
        <v>724</v>
      </c>
      <c r="L128" s="103">
        <v>8</v>
      </c>
      <c r="M128" s="121" t="e">
        <v>#VALUE!</v>
      </c>
    </row>
    <row r="129" spans="1:13" hidden="1" x14ac:dyDescent="0.25">
      <c r="A129" s="117" t="s">
        <v>896</v>
      </c>
      <c r="B129" s="2" t="s">
        <v>321</v>
      </c>
      <c r="C129" s="2" t="e">
        <v>#NAME?</v>
      </c>
      <c r="D129" s="2" t="s">
        <v>25</v>
      </c>
      <c r="E129" s="122">
        <v>0</v>
      </c>
      <c r="F129" s="119">
        <v>29878</v>
      </c>
      <c r="G129" s="119">
        <v>30378</v>
      </c>
      <c r="H129" s="118">
        <v>500</v>
      </c>
      <c r="I129" s="120">
        <f t="shared" si="1"/>
        <v>-500</v>
      </c>
      <c r="J129" s="104" t="s">
        <v>698</v>
      </c>
      <c r="K129" s="104" t="s">
        <v>724</v>
      </c>
      <c r="L129" s="103">
        <v>8</v>
      </c>
      <c r="M129" s="121" t="e">
        <v>#VALUE!</v>
      </c>
    </row>
    <row r="130" spans="1:13" hidden="1" x14ac:dyDescent="0.25">
      <c r="A130" s="117" t="s">
        <v>897</v>
      </c>
      <c r="B130" s="2" t="s">
        <v>320</v>
      </c>
      <c r="C130" s="2" t="e">
        <v>#NAME?</v>
      </c>
      <c r="D130" s="2" t="s">
        <v>25</v>
      </c>
      <c r="E130" s="122">
        <v>0</v>
      </c>
      <c r="F130" s="119">
        <v>367290</v>
      </c>
      <c r="G130" s="119">
        <v>415800</v>
      </c>
      <c r="H130" s="118">
        <v>48510</v>
      </c>
      <c r="I130" s="120">
        <f t="shared" si="1"/>
        <v>-48510</v>
      </c>
      <c r="J130" s="104" t="s">
        <v>698</v>
      </c>
      <c r="K130" s="104" t="s">
        <v>724</v>
      </c>
      <c r="L130" s="103">
        <v>8</v>
      </c>
      <c r="M130" s="121" t="e">
        <v>#VALUE!</v>
      </c>
    </row>
    <row r="131" spans="1:13" hidden="1" x14ac:dyDescent="0.25">
      <c r="A131" s="117" t="s">
        <v>898</v>
      </c>
      <c r="B131" s="2" t="s">
        <v>432</v>
      </c>
      <c r="C131" s="2" t="e">
        <v>#NAME?</v>
      </c>
      <c r="D131" s="2" t="s">
        <v>25</v>
      </c>
      <c r="E131" s="122">
        <v>0</v>
      </c>
      <c r="F131" s="119">
        <v>1000</v>
      </c>
      <c r="G131" s="119">
        <v>4500</v>
      </c>
      <c r="H131" s="118">
        <v>3500</v>
      </c>
      <c r="I131" s="120">
        <f t="shared" si="1"/>
        <v>-3500</v>
      </c>
      <c r="J131" s="104" t="s">
        <v>698</v>
      </c>
      <c r="K131" s="104" t="s">
        <v>724</v>
      </c>
      <c r="L131" s="103">
        <v>8</v>
      </c>
      <c r="M131" s="121" t="e">
        <v>#VALUE!</v>
      </c>
    </row>
    <row r="132" spans="1:13" hidden="1" x14ac:dyDescent="0.25">
      <c r="A132" s="117" t="s">
        <v>899</v>
      </c>
      <c r="B132" s="2" t="s">
        <v>358</v>
      </c>
      <c r="C132" s="2" t="e">
        <v>#NAME?</v>
      </c>
      <c r="D132" s="2" t="s">
        <v>25</v>
      </c>
      <c r="E132" s="122">
        <v>0</v>
      </c>
      <c r="F132" s="119">
        <v>77717</v>
      </c>
      <c r="G132" s="119">
        <v>84216</v>
      </c>
      <c r="H132" s="118">
        <v>6499</v>
      </c>
      <c r="I132" s="120">
        <f t="shared" si="1"/>
        <v>-6499</v>
      </c>
      <c r="J132" s="104" t="s">
        <v>698</v>
      </c>
      <c r="K132" s="104" t="s">
        <v>724</v>
      </c>
      <c r="L132" s="103">
        <v>8</v>
      </c>
      <c r="M132" s="121" t="e">
        <v>#VALUE!</v>
      </c>
    </row>
    <row r="133" spans="1:13" hidden="1" x14ac:dyDescent="0.25">
      <c r="A133" s="117" t="s">
        <v>900</v>
      </c>
      <c r="B133" s="2" t="s">
        <v>315</v>
      </c>
      <c r="C133" s="2" t="e">
        <v>#NAME?</v>
      </c>
      <c r="D133" s="2" t="s">
        <v>25</v>
      </c>
      <c r="E133" s="122">
        <v>0</v>
      </c>
      <c r="F133" s="119">
        <v>427140</v>
      </c>
      <c r="G133" s="119">
        <v>435960</v>
      </c>
      <c r="H133" s="118">
        <v>8820</v>
      </c>
      <c r="I133" s="120">
        <f t="shared" si="1"/>
        <v>-8820</v>
      </c>
      <c r="J133" s="104" t="s">
        <v>698</v>
      </c>
      <c r="K133" s="104" t="s">
        <v>724</v>
      </c>
      <c r="L133" s="103">
        <v>8</v>
      </c>
      <c r="M133" s="121" t="e">
        <v>#VALUE!</v>
      </c>
    </row>
    <row r="134" spans="1:13" hidden="1" x14ac:dyDescent="0.25">
      <c r="A134" s="117" t="s">
        <v>901</v>
      </c>
      <c r="B134" s="2" t="s">
        <v>902</v>
      </c>
      <c r="C134" s="2" t="e">
        <v>#NAME?</v>
      </c>
      <c r="D134" s="2" t="s">
        <v>1</v>
      </c>
      <c r="E134" s="122">
        <v>0</v>
      </c>
      <c r="F134" s="119">
        <v>236000</v>
      </c>
      <c r="G134" s="119">
        <v>0</v>
      </c>
      <c r="H134" s="122">
        <v>236000</v>
      </c>
      <c r="I134" s="120">
        <f t="shared" si="1"/>
        <v>236000</v>
      </c>
      <c r="J134" s="104" t="s">
        <v>698</v>
      </c>
      <c r="K134" s="104" t="s">
        <v>724</v>
      </c>
      <c r="L134" s="103">
        <v>8</v>
      </c>
      <c r="M134" s="121" t="e">
        <v>#VALUE!</v>
      </c>
    </row>
    <row r="135" spans="1:13" hidden="1" x14ac:dyDescent="0.25">
      <c r="A135" s="117" t="s">
        <v>903</v>
      </c>
      <c r="B135" s="2" t="s">
        <v>347</v>
      </c>
      <c r="C135" s="2" t="e">
        <v>#NAME?</v>
      </c>
      <c r="D135" s="2" t="s">
        <v>25</v>
      </c>
      <c r="E135" s="122">
        <v>0</v>
      </c>
      <c r="F135" s="119">
        <v>309669</v>
      </c>
      <c r="G135" s="119">
        <v>312669</v>
      </c>
      <c r="H135" s="118">
        <v>3000</v>
      </c>
      <c r="I135" s="120">
        <f t="shared" si="1"/>
        <v>-3000</v>
      </c>
      <c r="J135" s="104" t="s">
        <v>698</v>
      </c>
      <c r="K135" s="104" t="s">
        <v>724</v>
      </c>
      <c r="L135" s="103">
        <v>8</v>
      </c>
      <c r="M135" s="121" t="e">
        <v>#VALUE!</v>
      </c>
    </row>
    <row r="136" spans="1:13" hidden="1" x14ac:dyDescent="0.25">
      <c r="A136" s="117" t="s">
        <v>904</v>
      </c>
      <c r="B136" s="2" t="s">
        <v>905</v>
      </c>
      <c r="C136" s="2" t="e">
        <v>#NAME?</v>
      </c>
      <c r="D136" s="2" t="s">
        <v>25</v>
      </c>
      <c r="E136" s="122">
        <v>0</v>
      </c>
      <c r="F136" s="119">
        <v>336984</v>
      </c>
      <c r="G136" s="119">
        <v>353534</v>
      </c>
      <c r="H136" s="118">
        <v>16550</v>
      </c>
      <c r="I136" s="120">
        <f t="shared" ref="I136:I199" si="2">IF(D136="dr",H136,-H136)</f>
        <v>-16550</v>
      </c>
      <c r="J136" s="104" t="s">
        <v>698</v>
      </c>
      <c r="K136" s="104" t="s">
        <v>724</v>
      </c>
      <c r="L136" s="103">
        <v>8</v>
      </c>
      <c r="M136" s="121" t="e">
        <v>#VALUE!</v>
      </c>
    </row>
    <row r="137" spans="1:13" hidden="1" x14ac:dyDescent="0.25">
      <c r="A137" s="117" t="s">
        <v>906</v>
      </c>
      <c r="B137" s="2" t="s">
        <v>907</v>
      </c>
      <c r="C137" s="2" t="e">
        <v>#NAME?</v>
      </c>
      <c r="D137" s="2" t="s">
        <v>25</v>
      </c>
      <c r="E137" s="122">
        <v>0</v>
      </c>
      <c r="F137" s="119">
        <v>363919</v>
      </c>
      <c r="G137" s="119">
        <v>395419</v>
      </c>
      <c r="H137" s="118">
        <v>31500</v>
      </c>
      <c r="I137" s="120">
        <f t="shared" si="2"/>
        <v>-31500</v>
      </c>
      <c r="J137" s="104" t="s">
        <v>698</v>
      </c>
      <c r="K137" s="104" t="s">
        <v>724</v>
      </c>
      <c r="L137" s="103">
        <v>8</v>
      </c>
      <c r="M137" s="121" t="e">
        <v>#VALUE!</v>
      </c>
    </row>
    <row r="138" spans="1:13" hidden="1" x14ac:dyDescent="0.25">
      <c r="A138" s="117" t="s">
        <v>908</v>
      </c>
      <c r="B138" s="2" t="s">
        <v>909</v>
      </c>
      <c r="C138" s="2" t="e">
        <v>#NAME?</v>
      </c>
      <c r="D138" s="2" t="s">
        <v>25</v>
      </c>
      <c r="E138" s="122">
        <v>0</v>
      </c>
      <c r="F138" s="119">
        <v>328554</v>
      </c>
      <c r="G138" s="119">
        <v>355863</v>
      </c>
      <c r="H138" s="118">
        <v>27309</v>
      </c>
      <c r="I138" s="120">
        <f t="shared" si="2"/>
        <v>-27309</v>
      </c>
      <c r="J138" s="104" t="s">
        <v>698</v>
      </c>
      <c r="K138" s="104" t="s">
        <v>724</v>
      </c>
      <c r="L138" s="103">
        <v>8</v>
      </c>
      <c r="M138" s="121" t="e">
        <v>#VALUE!</v>
      </c>
    </row>
    <row r="139" spans="1:13" hidden="1" x14ac:dyDescent="0.25">
      <c r="A139" s="117" t="s">
        <v>910</v>
      </c>
      <c r="B139" s="2" t="s">
        <v>911</v>
      </c>
      <c r="C139" s="2" t="e">
        <v>#NAME?</v>
      </c>
      <c r="D139" s="2" t="s">
        <v>25</v>
      </c>
      <c r="E139" s="122">
        <v>0</v>
      </c>
      <c r="F139" s="119">
        <v>3217907</v>
      </c>
      <c r="G139" s="119">
        <v>3920217</v>
      </c>
      <c r="H139" s="118">
        <v>702310</v>
      </c>
      <c r="I139" s="120">
        <f t="shared" si="2"/>
        <v>-702310</v>
      </c>
      <c r="J139" s="104" t="s">
        <v>698</v>
      </c>
      <c r="K139" s="104" t="s">
        <v>724</v>
      </c>
      <c r="L139" s="103">
        <v>8</v>
      </c>
      <c r="M139" s="121" t="e">
        <v>#VALUE!</v>
      </c>
    </row>
    <row r="140" spans="1:13" hidden="1" x14ac:dyDescent="0.25">
      <c r="A140" s="117" t="s">
        <v>912</v>
      </c>
      <c r="B140" s="2" t="s">
        <v>913</v>
      </c>
      <c r="C140" s="2" t="e">
        <v>#NAME?</v>
      </c>
      <c r="D140" s="2" t="s">
        <v>25</v>
      </c>
      <c r="E140" s="122">
        <v>0</v>
      </c>
      <c r="F140" s="119">
        <v>1393504</v>
      </c>
      <c r="G140" s="119">
        <v>1505749</v>
      </c>
      <c r="H140" s="118">
        <v>112245</v>
      </c>
      <c r="I140" s="120">
        <f t="shared" si="2"/>
        <v>-112245</v>
      </c>
      <c r="J140" s="104" t="s">
        <v>698</v>
      </c>
      <c r="K140" s="104" t="s">
        <v>724</v>
      </c>
      <c r="L140" s="103">
        <v>8</v>
      </c>
      <c r="M140" s="121" t="e">
        <v>#VALUE!</v>
      </c>
    </row>
    <row r="141" spans="1:13" hidden="1" x14ac:dyDescent="0.25">
      <c r="A141" s="117" t="s">
        <v>914</v>
      </c>
      <c r="B141" s="2" t="s">
        <v>273</v>
      </c>
      <c r="C141" s="2" t="e">
        <v>#NAME?</v>
      </c>
      <c r="D141" s="2" t="s">
        <v>25</v>
      </c>
      <c r="E141" s="118">
        <v>6524</v>
      </c>
      <c r="F141" s="119">
        <v>56524</v>
      </c>
      <c r="G141" s="119">
        <v>56780</v>
      </c>
      <c r="H141" s="118">
        <v>6780</v>
      </c>
      <c r="I141" s="120">
        <f t="shared" si="2"/>
        <v>-6780</v>
      </c>
      <c r="J141" s="104" t="s">
        <v>698</v>
      </c>
      <c r="K141" s="104" t="s">
        <v>724</v>
      </c>
      <c r="L141" s="103">
        <v>8</v>
      </c>
      <c r="M141" s="121" t="e">
        <v>#VALUE!</v>
      </c>
    </row>
    <row r="142" spans="1:13" hidden="1" x14ac:dyDescent="0.25">
      <c r="A142" s="117" t="s">
        <v>915</v>
      </c>
      <c r="B142" s="2" t="s">
        <v>267</v>
      </c>
      <c r="C142" s="2" t="e">
        <v>#NAME?</v>
      </c>
      <c r="D142" s="2" t="s">
        <v>25</v>
      </c>
      <c r="E142" s="122">
        <v>0</v>
      </c>
      <c r="F142" s="119">
        <v>159601</v>
      </c>
      <c r="G142" s="119">
        <v>163877</v>
      </c>
      <c r="H142" s="118">
        <v>4276</v>
      </c>
      <c r="I142" s="120">
        <f t="shared" si="2"/>
        <v>-4276</v>
      </c>
      <c r="J142" s="104" t="s">
        <v>698</v>
      </c>
      <c r="K142" s="104" t="s">
        <v>724</v>
      </c>
      <c r="L142" s="103">
        <v>8</v>
      </c>
      <c r="M142" s="121" t="e">
        <v>#VALUE!</v>
      </c>
    </row>
    <row r="143" spans="1:13" hidden="1" x14ac:dyDescent="0.25">
      <c r="A143" s="117" t="s">
        <v>916</v>
      </c>
      <c r="B143" s="2" t="s">
        <v>917</v>
      </c>
      <c r="C143" s="2" t="e">
        <v>#NAME?</v>
      </c>
      <c r="D143" s="2" t="s">
        <v>1</v>
      </c>
      <c r="E143" s="122">
        <v>0</v>
      </c>
      <c r="F143" s="119">
        <v>1759936</v>
      </c>
      <c r="G143" s="119">
        <v>1755283</v>
      </c>
      <c r="H143" s="122">
        <v>4653</v>
      </c>
      <c r="I143" s="120">
        <f t="shared" si="2"/>
        <v>4653</v>
      </c>
      <c r="J143" s="104" t="s">
        <v>698</v>
      </c>
      <c r="K143" s="104" t="s">
        <v>724</v>
      </c>
      <c r="L143" s="103">
        <v>8</v>
      </c>
      <c r="M143" s="121" t="e">
        <v>#VALUE!</v>
      </c>
    </row>
    <row r="144" spans="1:13" hidden="1" x14ac:dyDescent="0.25">
      <c r="A144" s="117" t="s">
        <v>918</v>
      </c>
      <c r="B144" s="2" t="s">
        <v>301</v>
      </c>
      <c r="C144" s="2" t="e">
        <v>#NAME?</v>
      </c>
      <c r="D144" s="2" t="s">
        <v>25</v>
      </c>
      <c r="E144" s="122">
        <v>0</v>
      </c>
      <c r="F144" s="119">
        <v>2376757</v>
      </c>
      <c r="G144" s="119">
        <v>2698077</v>
      </c>
      <c r="H144" s="118">
        <v>321320</v>
      </c>
      <c r="I144" s="120">
        <f t="shared" si="2"/>
        <v>-321320</v>
      </c>
      <c r="J144" s="104" t="s">
        <v>698</v>
      </c>
      <c r="K144" s="104" t="s">
        <v>724</v>
      </c>
      <c r="L144" s="103">
        <v>8</v>
      </c>
      <c r="M144" s="121" t="e">
        <v>#VALUE!</v>
      </c>
    </row>
    <row r="145" spans="1:13" hidden="1" x14ac:dyDescent="0.25">
      <c r="A145" s="117" t="s">
        <v>919</v>
      </c>
      <c r="B145" s="2" t="s">
        <v>920</v>
      </c>
      <c r="C145" s="2" t="e">
        <v>#NAME?</v>
      </c>
      <c r="D145" s="2" t="s">
        <v>25</v>
      </c>
      <c r="E145" s="122">
        <v>0</v>
      </c>
      <c r="F145" s="119">
        <v>1000</v>
      </c>
      <c r="G145" s="119">
        <v>1750</v>
      </c>
      <c r="H145" s="118">
        <v>750</v>
      </c>
      <c r="I145" s="120">
        <f t="shared" si="2"/>
        <v>-750</v>
      </c>
      <c r="J145" s="104" t="s">
        <v>698</v>
      </c>
      <c r="K145" s="104" t="s">
        <v>724</v>
      </c>
      <c r="L145" s="103">
        <v>8</v>
      </c>
      <c r="M145" s="121" t="e">
        <v>#VALUE!</v>
      </c>
    </row>
    <row r="146" spans="1:13" hidden="1" x14ac:dyDescent="0.25">
      <c r="A146" s="117" t="s">
        <v>921</v>
      </c>
      <c r="B146" s="2" t="s">
        <v>234</v>
      </c>
      <c r="C146" s="2" t="e">
        <v>#NAME?</v>
      </c>
      <c r="D146" s="2" t="s">
        <v>25</v>
      </c>
      <c r="E146" s="122">
        <v>0</v>
      </c>
      <c r="F146" s="119">
        <v>94545</v>
      </c>
      <c r="G146" s="119">
        <v>108405</v>
      </c>
      <c r="H146" s="118">
        <v>13860</v>
      </c>
      <c r="I146" s="120">
        <f t="shared" si="2"/>
        <v>-13860</v>
      </c>
      <c r="J146" s="104" t="s">
        <v>698</v>
      </c>
      <c r="K146" s="104" t="s">
        <v>724</v>
      </c>
      <c r="L146" s="103">
        <v>8</v>
      </c>
      <c r="M146" s="121" t="e">
        <v>#VALUE!</v>
      </c>
    </row>
    <row r="147" spans="1:13" hidden="1" x14ac:dyDescent="0.25">
      <c r="A147" s="117" t="s">
        <v>922</v>
      </c>
      <c r="B147" s="2" t="s">
        <v>923</v>
      </c>
      <c r="C147" s="2" t="e">
        <v>#NAME?</v>
      </c>
      <c r="D147" s="2" t="s">
        <v>1</v>
      </c>
      <c r="E147" s="118">
        <v>63000</v>
      </c>
      <c r="F147" s="119">
        <v>63000</v>
      </c>
      <c r="G147" s="119">
        <v>0</v>
      </c>
      <c r="H147" s="122">
        <v>0</v>
      </c>
      <c r="I147" s="120">
        <f t="shared" si="2"/>
        <v>0</v>
      </c>
      <c r="J147" s="104" t="s">
        <v>698</v>
      </c>
      <c r="K147" s="104" t="s">
        <v>724</v>
      </c>
      <c r="L147" s="103">
        <v>8</v>
      </c>
      <c r="M147" s="121" t="e">
        <v>#VALUE!</v>
      </c>
    </row>
    <row r="148" spans="1:13" hidden="1" x14ac:dyDescent="0.25">
      <c r="A148" s="117" t="s">
        <v>924</v>
      </c>
      <c r="B148" s="2" t="s">
        <v>408</v>
      </c>
      <c r="C148" s="2" t="e">
        <v>#NAME?</v>
      </c>
      <c r="D148" s="2" t="s">
        <v>25</v>
      </c>
      <c r="E148" s="122">
        <v>0</v>
      </c>
      <c r="F148" s="119">
        <v>1500</v>
      </c>
      <c r="G148" s="119">
        <v>1739</v>
      </c>
      <c r="H148" s="118">
        <v>239</v>
      </c>
      <c r="I148" s="120">
        <f t="shared" si="2"/>
        <v>-239</v>
      </c>
      <c r="J148" s="104" t="s">
        <v>698</v>
      </c>
      <c r="K148" s="104" t="s">
        <v>724</v>
      </c>
      <c r="L148" s="103">
        <v>8</v>
      </c>
      <c r="M148" s="121" t="e">
        <v>#VALUE!</v>
      </c>
    </row>
    <row r="149" spans="1:13" hidden="1" x14ac:dyDescent="0.25">
      <c r="A149" s="117" t="s">
        <v>925</v>
      </c>
      <c r="B149" s="2" t="s">
        <v>926</v>
      </c>
      <c r="C149" s="2" t="e">
        <v>#NAME?</v>
      </c>
      <c r="D149" s="2" t="s">
        <v>1</v>
      </c>
      <c r="E149" s="118">
        <v>213840</v>
      </c>
      <c r="F149" s="119">
        <v>461965</v>
      </c>
      <c r="G149" s="119">
        <v>0</v>
      </c>
      <c r="H149" s="122">
        <v>248125</v>
      </c>
      <c r="I149" s="120">
        <f t="shared" si="2"/>
        <v>248125</v>
      </c>
      <c r="J149" s="104" t="s">
        <v>698</v>
      </c>
      <c r="K149" s="104" t="s">
        <v>724</v>
      </c>
      <c r="L149" s="103">
        <v>8</v>
      </c>
      <c r="M149" s="121" t="e">
        <v>#VALUE!</v>
      </c>
    </row>
    <row r="150" spans="1:13" hidden="1" x14ac:dyDescent="0.25">
      <c r="A150" s="117" t="s">
        <v>927</v>
      </c>
      <c r="B150" s="2" t="s">
        <v>928</v>
      </c>
      <c r="C150" s="2" t="e">
        <v>#NAME?</v>
      </c>
      <c r="D150" s="2" t="s">
        <v>1</v>
      </c>
      <c r="E150" s="118">
        <v>165297</v>
      </c>
      <c r="F150" s="119">
        <v>165297</v>
      </c>
      <c r="G150" s="119">
        <v>0</v>
      </c>
      <c r="H150" s="122">
        <v>0</v>
      </c>
      <c r="I150" s="120">
        <f t="shared" si="2"/>
        <v>0</v>
      </c>
      <c r="J150" s="104" t="s">
        <v>698</v>
      </c>
      <c r="K150" s="104" t="s">
        <v>724</v>
      </c>
      <c r="L150" s="103">
        <v>8</v>
      </c>
      <c r="M150" s="121" t="e">
        <v>#VALUE!</v>
      </c>
    </row>
    <row r="151" spans="1:13" hidden="1" x14ac:dyDescent="0.25">
      <c r="A151" s="117" t="s">
        <v>929</v>
      </c>
      <c r="B151" s="2" t="s">
        <v>304</v>
      </c>
      <c r="C151" s="2" t="e">
        <v>#NAME?</v>
      </c>
      <c r="D151" s="2" t="s">
        <v>1</v>
      </c>
      <c r="E151" s="118">
        <v>107418</v>
      </c>
      <c r="F151" s="119">
        <v>242418</v>
      </c>
      <c r="G151" s="119">
        <v>135000</v>
      </c>
      <c r="H151" s="122">
        <v>0</v>
      </c>
      <c r="I151" s="120">
        <f t="shared" si="2"/>
        <v>0</v>
      </c>
      <c r="J151" s="104" t="s">
        <v>698</v>
      </c>
      <c r="K151" s="104" t="s">
        <v>724</v>
      </c>
      <c r="L151" s="103">
        <v>8</v>
      </c>
      <c r="M151" s="121" t="e">
        <v>#VALUE!</v>
      </c>
    </row>
    <row r="152" spans="1:13" hidden="1" x14ac:dyDescent="0.25">
      <c r="A152" s="117" t="s">
        <v>930</v>
      </c>
      <c r="B152" s="2" t="s">
        <v>931</v>
      </c>
      <c r="C152" s="2" t="e">
        <v>#NAME?</v>
      </c>
      <c r="D152" s="2" t="s">
        <v>1</v>
      </c>
      <c r="E152" s="118">
        <v>54000</v>
      </c>
      <c r="F152" s="119">
        <v>108000</v>
      </c>
      <c r="G152" s="119">
        <v>54000</v>
      </c>
      <c r="H152" s="122">
        <v>0</v>
      </c>
      <c r="I152" s="120">
        <f t="shared" si="2"/>
        <v>0</v>
      </c>
      <c r="J152" s="104" t="s">
        <v>698</v>
      </c>
      <c r="K152" s="104" t="s">
        <v>724</v>
      </c>
      <c r="L152" s="103">
        <v>8</v>
      </c>
      <c r="M152" s="121" t="e">
        <v>#VALUE!</v>
      </c>
    </row>
    <row r="153" spans="1:13" hidden="1" x14ac:dyDescent="0.25">
      <c r="A153" s="117" t="s">
        <v>932</v>
      </c>
      <c r="B153" s="2" t="s">
        <v>933</v>
      </c>
      <c r="C153" s="2" t="e">
        <v>#NAME?</v>
      </c>
      <c r="D153" s="2" t="s">
        <v>1</v>
      </c>
      <c r="E153" s="118">
        <v>8260</v>
      </c>
      <c r="F153" s="119">
        <v>8260</v>
      </c>
      <c r="G153" s="119">
        <v>0</v>
      </c>
      <c r="H153" s="122">
        <v>0</v>
      </c>
      <c r="I153" s="120">
        <f t="shared" si="2"/>
        <v>0</v>
      </c>
      <c r="J153" s="104" t="s">
        <v>698</v>
      </c>
      <c r="K153" s="104" t="s">
        <v>724</v>
      </c>
      <c r="L153" s="103">
        <v>8</v>
      </c>
      <c r="M153" s="121" t="e">
        <v>#VALUE!</v>
      </c>
    </row>
    <row r="154" spans="1:13" hidden="1" x14ac:dyDescent="0.25">
      <c r="A154" s="117" t="s">
        <v>934</v>
      </c>
      <c r="B154" s="2" t="s">
        <v>935</v>
      </c>
      <c r="C154" s="2" t="e">
        <v>#NAME?</v>
      </c>
      <c r="D154" s="2" t="s">
        <v>1</v>
      </c>
      <c r="E154" s="118">
        <v>7500</v>
      </c>
      <c r="F154" s="119">
        <v>7500</v>
      </c>
      <c r="G154" s="119">
        <v>0</v>
      </c>
      <c r="H154" s="122">
        <v>0</v>
      </c>
      <c r="I154" s="120">
        <f t="shared" si="2"/>
        <v>0</v>
      </c>
      <c r="J154" s="104" t="s">
        <v>698</v>
      </c>
      <c r="K154" s="104" t="s">
        <v>724</v>
      </c>
      <c r="L154" s="103">
        <v>8</v>
      </c>
      <c r="M154" s="121" t="e">
        <v>#VALUE!</v>
      </c>
    </row>
    <row r="155" spans="1:13" hidden="1" x14ac:dyDescent="0.25">
      <c r="A155" s="117" t="s">
        <v>936</v>
      </c>
      <c r="B155" s="2" t="s">
        <v>937</v>
      </c>
      <c r="C155" s="2" t="e">
        <v>#NAME?</v>
      </c>
      <c r="D155" s="2" t="s">
        <v>1</v>
      </c>
      <c r="E155" s="118">
        <v>500</v>
      </c>
      <c r="F155" s="119">
        <v>500</v>
      </c>
      <c r="G155" s="119">
        <v>0</v>
      </c>
      <c r="H155" s="122">
        <v>0</v>
      </c>
      <c r="I155" s="120">
        <f t="shared" si="2"/>
        <v>0</v>
      </c>
      <c r="J155" s="104" t="s">
        <v>698</v>
      </c>
      <c r="K155" s="104" t="s">
        <v>724</v>
      </c>
      <c r="L155" s="103">
        <v>8</v>
      </c>
      <c r="M155" s="121" t="e">
        <v>#VALUE!</v>
      </c>
    </row>
    <row r="156" spans="1:13" hidden="1" x14ac:dyDescent="0.25">
      <c r="A156" s="117" t="s">
        <v>938</v>
      </c>
      <c r="B156" s="2" t="s">
        <v>384</v>
      </c>
      <c r="C156" s="2" t="e">
        <v>#NAME?</v>
      </c>
      <c r="D156" s="2" t="s">
        <v>1</v>
      </c>
      <c r="E156" s="118">
        <v>7000</v>
      </c>
      <c r="F156" s="119">
        <v>13000</v>
      </c>
      <c r="G156" s="119">
        <v>6000</v>
      </c>
      <c r="H156" s="122">
        <v>0</v>
      </c>
      <c r="I156" s="120">
        <f t="shared" si="2"/>
        <v>0</v>
      </c>
      <c r="J156" s="104" t="s">
        <v>698</v>
      </c>
      <c r="K156" s="104" t="s">
        <v>724</v>
      </c>
      <c r="L156" s="103">
        <v>8</v>
      </c>
      <c r="M156" s="121" t="e">
        <v>#VALUE!</v>
      </c>
    </row>
    <row r="157" spans="1:13" hidden="1" x14ac:dyDescent="0.25">
      <c r="A157" s="117" t="s">
        <v>939</v>
      </c>
      <c r="B157" s="2" t="s">
        <v>940</v>
      </c>
      <c r="C157" s="2" t="e">
        <v>#NAME?</v>
      </c>
      <c r="D157" s="2" t="s">
        <v>1</v>
      </c>
      <c r="E157" s="118">
        <v>1431000</v>
      </c>
      <c r="F157" s="119">
        <v>2603349</v>
      </c>
      <c r="G157" s="119">
        <v>1172349</v>
      </c>
      <c r="H157" s="122">
        <v>0</v>
      </c>
      <c r="I157" s="120">
        <f t="shared" si="2"/>
        <v>0</v>
      </c>
      <c r="J157" s="104" t="s">
        <v>698</v>
      </c>
      <c r="K157" s="104" t="s">
        <v>724</v>
      </c>
      <c r="L157" s="103">
        <v>8</v>
      </c>
      <c r="M157" s="121" t="e">
        <v>#VALUE!</v>
      </c>
    </row>
    <row r="158" spans="1:13" hidden="1" x14ac:dyDescent="0.25">
      <c r="A158" s="117" t="s">
        <v>941</v>
      </c>
      <c r="B158" s="2" t="s">
        <v>279</v>
      </c>
      <c r="C158" s="2" t="e">
        <v>#NAME?</v>
      </c>
      <c r="D158" s="2" t="s">
        <v>1</v>
      </c>
      <c r="E158" s="118">
        <v>24750</v>
      </c>
      <c r="F158" s="119">
        <v>54000</v>
      </c>
      <c r="G158" s="119">
        <v>29250</v>
      </c>
      <c r="H158" s="122">
        <v>0</v>
      </c>
      <c r="I158" s="120">
        <f t="shared" si="2"/>
        <v>0</v>
      </c>
      <c r="J158" s="104" t="s">
        <v>698</v>
      </c>
      <c r="K158" s="104" t="s">
        <v>724</v>
      </c>
      <c r="L158" s="103">
        <v>8</v>
      </c>
      <c r="M158" s="121" t="e">
        <v>#VALUE!</v>
      </c>
    </row>
    <row r="159" spans="1:13" hidden="1" x14ac:dyDescent="0.25">
      <c r="A159" s="117" t="s">
        <v>942</v>
      </c>
      <c r="B159" s="2" t="s">
        <v>943</v>
      </c>
      <c r="C159" s="2" t="e">
        <v>#NAME?</v>
      </c>
      <c r="D159" s="2" t="s">
        <v>1</v>
      </c>
      <c r="E159" s="118">
        <v>31500</v>
      </c>
      <c r="F159" s="119">
        <v>31500</v>
      </c>
      <c r="G159" s="119">
        <v>0</v>
      </c>
      <c r="H159" s="122">
        <v>0</v>
      </c>
      <c r="I159" s="120">
        <f t="shared" si="2"/>
        <v>0</v>
      </c>
      <c r="J159" s="104" t="s">
        <v>698</v>
      </c>
      <c r="K159" s="104" t="s">
        <v>724</v>
      </c>
      <c r="L159" s="103">
        <v>8</v>
      </c>
      <c r="M159" s="121" t="e">
        <v>#VALUE!</v>
      </c>
    </row>
    <row r="160" spans="1:13" hidden="1" x14ac:dyDescent="0.25">
      <c r="A160" s="117" t="s">
        <v>944</v>
      </c>
      <c r="B160" s="2" t="s">
        <v>305</v>
      </c>
      <c r="C160" s="2" t="e">
        <v>#NAME?</v>
      </c>
      <c r="D160" s="2" t="s">
        <v>1</v>
      </c>
      <c r="E160" s="118">
        <v>12600</v>
      </c>
      <c r="F160" s="119">
        <v>31500</v>
      </c>
      <c r="G160" s="119">
        <v>18900</v>
      </c>
      <c r="H160" s="122">
        <v>0</v>
      </c>
      <c r="I160" s="120">
        <f t="shared" si="2"/>
        <v>0</v>
      </c>
      <c r="J160" s="104" t="s">
        <v>698</v>
      </c>
      <c r="K160" s="104" t="s">
        <v>724</v>
      </c>
      <c r="L160" s="103">
        <v>8</v>
      </c>
      <c r="M160" s="121" t="e">
        <v>#VALUE!</v>
      </c>
    </row>
    <row r="161" spans="1:13" hidden="1" x14ac:dyDescent="0.25">
      <c r="A161" s="117" t="s">
        <v>945</v>
      </c>
      <c r="B161" s="2" t="s">
        <v>285</v>
      </c>
      <c r="C161" s="2" t="e">
        <v>#NAME?</v>
      </c>
      <c r="D161" s="2" t="s">
        <v>1</v>
      </c>
      <c r="E161" s="118">
        <v>460000</v>
      </c>
      <c r="F161" s="119">
        <v>460000</v>
      </c>
      <c r="G161" s="119">
        <v>0</v>
      </c>
      <c r="H161" s="122">
        <v>0</v>
      </c>
      <c r="I161" s="120">
        <f t="shared" si="2"/>
        <v>0</v>
      </c>
      <c r="J161" s="104" t="s">
        <v>698</v>
      </c>
      <c r="K161" s="104" t="s">
        <v>724</v>
      </c>
      <c r="L161" s="103">
        <v>8</v>
      </c>
      <c r="M161" s="121" t="e">
        <v>#VALUE!</v>
      </c>
    </row>
    <row r="162" spans="1:13" hidden="1" x14ac:dyDescent="0.25">
      <c r="A162" s="117" t="s">
        <v>946</v>
      </c>
      <c r="B162" s="2" t="s">
        <v>947</v>
      </c>
      <c r="C162" s="2" t="e">
        <v>#NAME?</v>
      </c>
      <c r="D162" s="2" t="s">
        <v>1</v>
      </c>
      <c r="E162" s="118">
        <v>300</v>
      </c>
      <c r="F162" s="119">
        <v>300</v>
      </c>
      <c r="G162" s="119">
        <v>0</v>
      </c>
      <c r="H162" s="122">
        <v>0</v>
      </c>
      <c r="I162" s="120">
        <f t="shared" si="2"/>
        <v>0</v>
      </c>
      <c r="J162" s="104" t="s">
        <v>698</v>
      </c>
      <c r="K162" s="104" t="s">
        <v>724</v>
      </c>
      <c r="L162" s="103">
        <v>8</v>
      </c>
      <c r="M162" s="121" t="e">
        <v>#VALUE!</v>
      </c>
    </row>
    <row r="163" spans="1:13" hidden="1" x14ac:dyDescent="0.25">
      <c r="A163" s="117" t="s">
        <v>948</v>
      </c>
      <c r="B163" s="2" t="s">
        <v>949</v>
      </c>
      <c r="C163" s="2" t="e">
        <v>#NAME?</v>
      </c>
      <c r="D163" s="2" t="s">
        <v>1</v>
      </c>
      <c r="E163" s="118">
        <v>27000</v>
      </c>
      <c r="F163" s="119">
        <v>302040</v>
      </c>
      <c r="G163" s="119">
        <v>275040</v>
      </c>
      <c r="H163" s="122">
        <v>0</v>
      </c>
      <c r="I163" s="120">
        <f t="shared" si="2"/>
        <v>0</v>
      </c>
      <c r="J163" s="104" t="s">
        <v>698</v>
      </c>
      <c r="K163" s="104" t="s">
        <v>724</v>
      </c>
      <c r="L163" s="103">
        <v>8</v>
      </c>
      <c r="M163" s="121" t="e">
        <v>#VALUE!</v>
      </c>
    </row>
    <row r="164" spans="1:13" hidden="1" x14ac:dyDescent="0.25">
      <c r="A164" s="117" t="s">
        <v>950</v>
      </c>
      <c r="B164" s="2" t="s">
        <v>951</v>
      </c>
      <c r="C164" s="2" t="e">
        <v>#NAME?</v>
      </c>
      <c r="D164" s="2" t="s">
        <v>1</v>
      </c>
      <c r="E164" s="118">
        <v>1000</v>
      </c>
      <c r="F164" s="119">
        <v>1000</v>
      </c>
      <c r="G164" s="119">
        <v>0</v>
      </c>
      <c r="H164" s="122">
        <v>0</v>
      </c>
      <c r="I164" s="120">
        <f t="shared" si="2"/>
        <v>0</v>
      </c>
      <c r="J164" s="104" t="s">
        <v>698</v>
      </c>
      <c r="K164" s="104" t="s">
        <v>724</v>
      </c>
      <c r="L164" s="103">
        <v>8</v>
      </c>
      <c r="M164" s="121" t="e">
        <v>#VALUE!</v>
      </c>
    </row>
    <row r="165" spans="1:13" hidden="1" x14ac:dyDescent="0.25">
      <c r="A165" s="117" t="s">
        <v>952</v>
      </c>
      <c r="B165" s="2" t="s">
        <v>953</v>
      </c>
      <c r="C165" s="2" t="e">
        <v>#NAME?</v>
      </c>
      <c r="D165" s="2" t="s">
        <v>1</v>
      </c>
      <c r="E165" s="118">
        <v>500</v>
      </c>
      <c r="F165" s="119">
        <v>500</v>
      </c>
      <c r="G165" s="119">
        <v>0</v>
      </c>
      <c r="H165" s="122">
        <v>0</v>
      </c>
      <c r="I165" s="120">
        <f t="shared" si="2"/>
        <v>0</v>
      </c>
      <c r="J165" s="104" t="s">
        <v>698</v>
      </c>
      <c r="K165" s="104" t="s">
        <v>724</v>
      </c>
      <c r="L165" s="103">
        <v>8</v>
      </c>
      <c r="M165" s="121" t="e">
        <v>#VALUE!</v>
      </c>
    </row>
    <row r="166" spans="1:13" hidden="1" x14ac:dyDescent="0.25">
      <c r="A166" s="117" t="s">
        <v>954</v>
      </c>
      <c r="B166" s="2" t="s">
        <v>955</v>
      </c>
      <c r="C166" s="2" t="e">
        <v>#NAME?</v>
      </c>
      <c r="D166" s="2" t="s">
        <v>1</v>
      </c>
      <c r="E166" s="118">
        <v>750</v>
      </c>
      <c r="F166" s="119">
        <v>750</v>
      </c>
      <c r="G166" s="119">
        <v>0</v>
      </c>
      <c r="H166" s="122">
        <v>0</v>
      </c>
      <c r="I166" s="120">
        <f t="shared" si="2"/>
        <v>0</v>
      </c>
      <c r="J166" s="104" t="s">
        <v>698</v>
      </c>
      <c r="K166" s="104" t="s">
        <v>724</v>
      </c>
      <c r="L166" s="103">
        <v>8</v>
      </c>
      <c r="M166" s="121" t="e">
        <v>#VALUE!</v>
      </c>
    </row>
    <row r="167" spans="1:13" hidden="1" x14ac:dyDescent="0.25">
      <c r="A167" s="117" t="s">
        <v>956</v>
      </c>
      <c r="B167" s="2" t="s">
        <v>957</v>
      </c>
      <c r="C167" s="2" t="e">
        <v>#NAME?</v>
      </c>
      <c r="D167" s="2" t="s">
        <v>1</v>
      </c>
      <c r="E167" s="118">
        <v>4000</v>
      </c>
      <c r="F167" s="119">
        <v>4000</v>
      </c>
      <c r="G167" s="119">
        <v>0</v>
      </c>
      <c r="H167" s="122">
        <v>0</v>
      </c>
      <c r="I167" s="120">
        <f t="shared" si="2"/>
        <v>0</v>
      </c>
      <c r="J167" s="104" t="s">
        <v>698</v>
      </c>
      <c r="K167" s="104" t="s">
        <v>724</v>
      </c>
      <c r="L167" s="103">
        <v>8</v>
      </c>
      <c r="M167" s="121" t="e">
        <v>#VALUE!</v>
      </c>
    </row>
    <row r="168" spans="1:13" hidden="1" x14ac:dyDescent="0.25">
      <c r="A168" s="117" t="s">
        <v>958</v>
      </c>
      <c r="B168" s="2" t="s">
        <v>959</v>
      </c>
      <c r="C168" s="2" t="e">
        <v>#NAME?</v>
      </c>
      <c r="D168" s="2" t="s">
        <v>1</v>
      </c>
      <c r="E168" s="118">
        <v>5000</v>
      </c>
      <c r="F168" s="119">
        <v>5000</v>
      </c>
      <c r="G168" s="119">
        <v>0</v>
      </c>
      <c r="H168" s="122">
        <v>0</v>
      </c>
      <c r="I168" s="120">
        <f t="shared" si="2"/>
        <v>0</v>
      </c>
      <c r="J168" s="104" t="s">
        <v>698</v>
      </c>
      <c r="K168" s="104" t="s">
        <v>724</v>
      </c>
      <c r="L168" s="103">
        <v>8</v>
      </c>
      <c r="M168" s="121" t="e">
        <v>#VALUE!</v>
      </c>
    </row>
    <row r="169" spans="1:13" hidden="1" x14ac:dyDescent="0.25">
      <c r="A169" s="117" t="s">
        <v>960</v>
      </c>
      <c r="B169" s="2" t="s">
        <v>961</v>
      </c>
      <c r="C169" s="2" t="e">
        <v>#NAME?</v>
      </c>
      <c r="D169" s="2" t="s">
        <v>1</v>
      </c>
      <c r="E169" s="118">
        <v>6000</v>
      </c>
      <c r="F169" s="119">
        <v>6000</v>
      </c>
      <c r="G169" s="119">
        <v>0</v>
      </c>
      <c r="H169" s="122">
        <v>0</v>
      </c>
      <c r="I169" s="120">
        <f t="shared" si="2"/>
        <v>0</v>
      </c>
      <c r="J169" s="104" t="s">
        <v>698</v>
      </c>
      <c r="K169" s="104" t="s">
        <v>724</v>
      </c>
      <c r="L169" s="103">
        <v>8</v>
      </c>
      <c r="M169" s="121" t="e">
        <v>#VALUE!</v>
      </c>
    </row>
    <row r="170" spans="1:13" hidden="1" x14ac:dyDescent="0.25">
      <c r="A170" s="117" t="s">
        <v>962</v>
      </c>
      <c r="B170" s="2" t="s">
        <v>963</v>
      </c>
      <c r="C170" s="2" t="e">
        <v>#NAME?</v>
      </c>
      <c r="D170" s="2" t="s">
        <v>1</v>
      </c>
      <c r="E170" s="118">
        <v>2500</v>
      </c>
      <c r="F170" s="119">
        <v>2500</v>
      </c>
      <c r="G170" s="119">
        <v>0</v>
      </c>
      <c r="H170" s="122">
        <v>0</v>
      </c>
      <c r="I170" s="120">
        <f t="shared" si="2"/>
        <v>0</v>
      </c>
      <c r="J170" s="104" t="s">
        <v>698</v>
      </c>
      <c r="K170" s="104" t="s">
        <v>724</v>
      </c>
      <c r="L170" s="103">
        <v>8</v>
      </c>
      <c r="M170" s="121" t="e">
        <v>#VALUE!</v>
      </c>
    </row>
    <row r="171" spans="1:13" hidden="1" x14ac:dyDescent="0.25">
      <c r="A171" s="117" t="s">
        <v>964</v>
      </c>
      <c r="B171" s="2" t="s">
        <v>965</v>
      </c>
      <c r="C171" s="2" t="e">
        <v>#NAME?</v>
      </c>
      <c r="D171" s="2" t="s">
        <v>1</v>
      </c>
      <c r="E171" s="118">
        <v>750</v>
      </c>
      <c r="F171" s="119">
        <v>750</v>
      </c>
      <c r="G171" s="119">
        <v>0</v>
      </c>
      <c r="H171" s="122">
        <v>0</v>
      </c>
      <c r="I171" s="120">
        <f t="shared" si="2"/>
        <v>0</v>
      </c>
      <c r="J171" s="104" t="s">
        <v>698</v>
      </c>
      <c r="K171" s="104" t="s">
        <v>724</v>
      </c>
      <c r="L171" s="103">
        <v>8</v>
      </c>
      <c r="M171" s="121" t="e">
        <v>#VALUE!</v>
      </c>
    </row>
    <row r="172" spans="1:13" hidden="1" x14ac:dyDescent="0.25">
      <c r="A172" s="117" t="s">
        <v>966</v>
      </c>
      <c r="B172" s="2" t="s">
        <v>311</v>
      </c>
      <c r="C172" s="2" t="e">
        <v>#NAME?</v>
      </c>
      <c r="D172" s="2" t="s">
        <v>1</v>
      </c>
      <c r="E172" s="118">
        <v>319000</v>
      </c>
      <c r="F172" s="119">
        <v>391688</v>
      </c>
      <c r="G172" s="119">
        <v>72688</v>
      </c>
      <c r="H172" s="122">
        <v>0</v>
      </c>
      <c r="I172" s="120">
        <f t="shared" si="2"/>
        <v>0</v>
      </c>
      <c r="J172" s="104" t="s">
        <v>698</v>
      </c>
      <c r="K172" s="104" t="s">
        <v>724</v>
      </c>
      <c r="L172" s="103">
        <v>8</v>
      </c>
      <c r="M172" s="121" t="e">
        <v>#VALUE!</v>
      </c>
    </row>
    <row r="173" spans="1:13" hidden="1" x14ac:dyDescent="0.25">
      <c r="A173" s="117" t="s">
        <v>967</v>
      </c>
      <c r="B173" s="2" t="s">
        <v>216</v>
      </c>
      <c r="C173" s="2" t="e">
        <v>#NAME?</v>
      </c>
      <c r="D173" s="2" t="s">
        <v>25</v>
      </c>
      <c r="E173" s="118">
        <v>16200</v>
      </c>
      <c r="F173" s="119">
        <v>103500</v>
      </c>
      <c r="G173" s="119">
        <v>103500</v>
      </c>
      <c r="H173" s="118">
        <v>16200</v>
      </c>
      <c r="I173" s="120">
        <f t="shared" si="2"/>
        <v>-16200</v>
      </c>
      <c r="J173" s="104" t="s">
        <v>698</v>
      </c>
      <c r="K173" s="104" t="s">
        <v>724</v>
      </c>
      <c r="L173" s="103">
        <v>8</v>
      </c>
      <c r="M173" s="121" t="e">
        <v>#VALUE!</v>
      </c>
    </row>
    <row r="174" spans="1:13" hidden="1" x14ac:dyDescent="0.25">
      <c r="A174" s="117" t="s">
        <v>968</v>
      </c>
      <c r="B174" s="2" t="s">
        <v>969</v>
      </c>
      <c r="C174" s="2" t="e">
        <v>#NAME?</v>
      </c>
      <c r="D174" s="2" t="s">
        <v>1</v>
      </c>
      <c r="E174" s="118">
        <v>22950</v>
      </c>
      <c r="F174" s="119">
        <v>148500</v>
      </c>
      <c r="G174" s="119">
        <v>125550</v>
      </c>
      <c r="H174" s="122">
        <v>0</v>
      </c>
      <c r="I174" s="120">
        <f t="shared" si="2"/>
        <v>0</v>
      </c>
      <c r="J174" s="104" t="s">
        <v>698</v>
      </c>
      <c r="K174" s="104" t="s">
        <v>724</v>
      </c>
      <c r="L174" s="103">
        <v>8</v>
      </c>
      <c r="M174" s="121" t="e">
        <v>#VALUE!</v>
      </c>
    </row>
    <row r="175" spans="1:13" hidden="1" x14ac:dyDescent="0.25">
      <c r="A175" s="117" t="s">
        <v>970</v>
      </c>
      <c r="B175" s="2" t="s">
        <v>971</v>
      </c>
      <c r="C175" s="2" t="e">
        <v>#NAME?</v>
      </c>
      <c r="D175" s="2" t="s">
        <v>1</v>
      </c>
      <c r="E175" s="118">
        <v>18900</v>
      </c>
      <c r="F175" s="119">
        <v>31500</v>
      </c>
      <c r="G175" s="119">
        <v>12600</v>
      </c>
      <c r="H175" s="122">
        <v>0</v>
      </c>
      <c r="I175" s="120">
        <f t="shared" si="2"/>
        <v>0</v>
      </c>
      <c r="J175" s="104" t="s">
        <v>698</v>
      </c>
      <c r="K175" s="104" t="s">
        <v>724</v>
      </c>
      <c r="L175" s="103">
        <v>8</v>
      </c>
      <c r="M175" s="121" t="e">
        <v>#VALUE!</v>
      </c>
    </row>
    <row r="176" spans="1:13" hidden="1" x14ac:dyDescent="0.25">
      <c r="A176" s="117" t="s">
        <v>972</v>
      </c>
      <c r="B176" s="2" t="s">
        <v>394</v>
      </c>
      <c r="C176" s="2" t="e">
        <v>#NAME?</v>
      </c>
      <c r="D176" s="2" t="s">
        <v>1</v>
      </c>
      <c r="E176" s="118">
        <v>21600</v>
      </c>
      <c r="F176" s="119">
        <v>36000</v>
      </c>
      <c r="G176" s="119">
        <v>14400</v>
      </c>
      <c r="H176" s="122">
        <v>0</v>
      </c>
      <c r="I176" s="120">
        <f t="shared" si="2"/>
        <v>0</v>
      </c>
      <c r="J176" s="104" t="s">
        <v>698</v>
      </c>
      <c r="K176" s="104" t="s">
        <v>724</v>
      </c>
      <c r="L176" s="103">
        <v>8</v>
      </c>
      <c r="M176" s="121" t="e">
        <v>#VALUE!</v>
      </c>
    </row>
    <row r="177" spans="1:13" hidden="1" x14ac:dyDescent="0.25">
      <c r="A177" s="117" t="s">
        <v>973</v>
      </c>
      <c r="B177" s="2" t="s">
        <v>974</v>
      </c>
      <c r="C177" s="2" t="e">
        <v>#NAME?</v>
      </c>
      <c r="D177" s="2" t="s">
        <v>1</v>
      </c>
      <c r="E177" s="118">
        <v>59400</v>
      </c>
      <c r="F177" s="119">
        <v>59400</v>
      </c>
      <c r="G177" s="119">
        <v>0</v>
      </c>
      <c r="H177" s="122">
        <v>0</v>
      </c>
      <c r="I177" s="120">
        <f t="shared" si="2"/>
        <v>0</v>
      </c>
      <c r="J177" s="104" t="s">
        <v>698</v>
      </c>
      <c r="K177" s="104" t="s">
        <v>724</v>
      </c>
      <c r="L177" s="103">
        <v>8</v>
      </c>
      <c r="M177" s="121" t="e">
        <v>#VALUE!</v>
      </c>
    </row>
    <row r="178" spans="1:13" hidden="1" x14ac:dyDescent="0.25">
      <c r="A178" s="117" t="s">
        <v>975</v>
      </c>
      <c r="B178" s="2" t="s">
        <v>263</v>
      </c>
      <c r="C178" s="2" t="e">
        <v>#NAME?</v>
      </c>
      <c r="D178" s="2" t="s">
        <v>1</v>
      </c>
      <c r="E178" s="118">
        <v>52200</v>
      </c>
      <c r="F178" s="119">
        <v>207900</v>
      </c>
      <c r="G178" s="119">
        <v>155700</v>
      </c>
      <c r="H178" s="122">
        <v>0</v>
      </c>
      <c r="I178" s="120">
        <f t="shared" si="2"/>
        <v>0</v>
      </c>
      <c r="J178" s="104" t="s">
        <v>698</v>
      </c>
      <c r="K178" s="104" t="s">
        <v>724</v>
      </c>
      <c r="L178" s="103">
        <v>8</v>
      </c>
      <c r="M178" s="121" t="e">
        <v>#VALUE!</v>
      </c>
    </row>
    <row r="179" spans="1:13" hidden="1" x14ac:dyDescent="0.25">
      <c r="A179" s="117" t="s">
        <v>976</v>
      </c>
      <c r="B179" s="2" t="s">
        <v>977</v>
      </c>
      <c r="C179" s="2" t="e">
        <v>#NAME?</v>
      </c>
      <c r="D179" s="2" t="s">
        <v>1</v>
      </c>
      <c r="E179" s="118">
        <v>25200</v>
      </c>
      <c r="F179" s="119">
        <v>25200</v>
      </c>
      <c r="G179" s="119">
        <v>0</v>
      </c>
      <c r="H179" s="122">
        <v>0</v>
      </c>
      <c r="I179" s="120">
        <f t="shared" si="2"/>
        <v>0</v>
      </c>
      <c r="J179" s="104" t="s">
        <v>698</v>
      </c>
      <c r="K179" s="104" t="s">
        <v>724</v>
      </c>
      <c r="L179" s="103">
        <v>8</v>
      </c>
      <c r="M179" s="121" t="e">
        <v>#VALUE!</v>
      </c>
    </row>
    <row r="180" spans="1:13" hidden="1" x14ac:dyDescent="0.25">
      <c r="A180" s="117" t="s">
        <v>978</v>
      </c>
      <c r="B180" s="2" t="s">
        <v>372</v>
      </c>
      <c r="C180" s="2" t="e">
        <v>#NAME?</v>
      </c>
      <c r="D180" s="2" t="s">
        <v>1</v>
      </c>
      <c r="E180" s="118">
        <v>33</v>
      </c>
      <c r="F180" s="119">
        <v>33</v>
      </c>
      <c r="G180" s="119">
        <v>0</v>
      </c>
      <c r="H180" s="122">
        <v>0</v>
      </c>
      <c r="I180" s="120">
        <f t="shared" si="2"/>
        <v>0</v>
      </c>
      <c r="J180" s="104" t="s">
        <v>698</v>
      </c>
      <c r="K180" s="104" t="s">
        <v>724</v>
      </c>
      <c r="L180" s="103">
        <v>8</v>
      </c>
      <c r="M180" s="121" t="e">
        <v>#VALUE!</v>
      </c>
    </row>
    <row r="181" spans="1:13" hidden="1" x14ac:dyDescent="0.25">
      <c r="A181" s="117" t="s">
        <v>979</v>
      </c>
      <c r="B181" s="2" t="s">
        <v>980</v>
      </c>
      <c r="C181" s="2" t="e">
        <v>#NAME?</v>
      </c>
      <c r="D181" s="2" t="s">
        <v>1</v>
      </c>
      <c r="E181" s="118">
        <v>900</v>
      </c>
      <c r="F181" s="119">
        <v>900</v>
      </c>
      <c r="G181" s="119">
        <v>0</v>
      </c>
      <c r="H181" s="122">
        <v>0</v>
      </c>
      <c r="I181" s="120">
        <f t="shared" si="2"/>
        <v>0</v>
      </c>
      <c r="J181" s="104" t="s">
        <v>698</v>
      </c>
      <c r="K181" s="104" t="s">
        <v>724</v>
      </c>
      <c r="L181" s="103">
        <v>8</v>
      </c>
      <c r="M181" s="121" t="e">
        <v>#VALUE!</v>
      </c>
    </row>
    <row r="182" spans="1:13" hidden="1" x14ac:dyDescent="0.25">
      <c r="A182" s="117" t="s">
        <v>981</v>
      </c>
      <c r="B182" s="2" t="s">
        <v>982</v>
      </c>
      <c r="C182" s="2" t="e">
        <v>#NAME?</v>
      </c>
      <c r="D182" s="2" t="s">
        <v>25</v>
      </c>
      <c r="E182" s="118">
        <v>2005407</v>
      </c>
      <c r="F182" s="119">
        <v>1203244</v>
      </c>
      <c r="G182" s="119">
        <v>0</v>
      </c>
      <c r="H182" s="118">
        <v>802163</v>
      </c>
      <c r="I182" s="120">
        <f t="shared" si="2"/>
        <v>-802163</v>
      </c>
      <c r="J182" s="104" t="s">
        <v>698</v>
      </c>
      <c r="K182" s="104" t="s">
        <v>724</v>
      </c>
      <c r="L182" s="103">
        <v>8</v>
      </c>
      <c r="M182" s="121" t="e">
        <v>#VALUE!</v>
      </c>
    </row>
    <row r="183" spans="1:13" hidden="1" x14ac:dyDescent="0.25">
      <c r="A183" s="117" t="s">
        <v>983</v>
      </c>
      <c r="B183" s="2" t="s">
        <v>984</v>
      </c>
      <c r="C183" s="2" t="e">
        <v>#NAME?</v>
      </c>
      <c r="D183" s="2" t="s">
        <v>1</v>
      </c>
      <c r="E183" s="118">
        <v>1013</v>
      </c>
      <c r="F183" s="119">
        <v>1013</v>
      </c>
      <c r="G183" s="119">
        <v>0</v>
      </c>
      <c r="H183" s="122">
        <v>0</v>
      </c>
      <c r="I183" s="120">
        <f t="shared" si="2"/>
        <v>0</v>
      </c>
      <c r="J183" s="104" t="s">
        <v>698</v>
      </c>
      <c r="K183" s="104" t="s">
        <v>724</v>
      </c>
      <c r="L183" s="103">
        <v>8</v>
      </c>
      <c r="M183" s="121" t="e">
        <v>#VALUE!</v>
      </c>
    </row>
    <row r="184" spans="1:13" hidden="1" x14ac:dyDescent="0.25">
      <c r="A184" s="117" t="s">
        <v>985</v>
      </c>
      <c r="B184" s="2" t="s">
        <v>986</v>
      </c>
      <c r="C184" s="2" t="e">
        <v>#NAME?</v>
      </c>
      <c r="D184" s="2" t="s">
        <v>1</v>
      </c>
      <c r="E184" s="118">
        <v>1000</v>
      </c>
      <c r="F184" s="119">
        <v>1560</v>
      </c>
      <c r="G184" s="119">
        <v>560</v>
      </c>
      <c r="H184" s="122">
        <v>0</v>
      </c>
      <c r="I184" s="120">
        <f t="shared" si="2"/>
        <v>0</v>
      </c>
      <c r="J184" s="104" t="s">
        <v>698</v>
      </c>
      <c r="K184" s="104" t="s">
        <v>724</v>
      </c>
      <c r="L184" s="103">
        <v>8</v>
      </c>
      <c r="M184" s="121" t="e">
        <v>#VALUE!</v>
      </c>
    </row>
    <row r="185" spans="1:13" hidden="1" x14ac:dyDescent="0.25">
      <c r="A185" s="117" t="s">
        <v>987</v>
      </c>
      <c r="B185" s="2" t="s">
        <v>988</v>
      </c>
      <c r="C185" s="2" t="e">
        <v>#NAME?</v>
      </c>
      <c r="D185" s="2" t="s">
        <v>1</v>
      </c>
      <c r="E185" s="118">
        <v>434085</v>
      </c>
      <c r="F185" s="119">
        <v>434085</v>
      </c>
      <c r="G185" s="119">
        <v>0</v>
      </c>
      <c r="H185" s="122">
        <v>0</v>
      </c>
      <c r="I185" s="120">
        <f t="shared" si="2"/>
        <v>0</v>
      </c>
      <c r="J185" s="104" t="s">
        <v>698</v>
      </c>
      <c r="K185" s="104" t="s">
        <v>724</v>
      </c>
      <c r="L185" s="103">
        <v>8</v>
      </c>
      <c r="M185" s="121" t="e">
        <v>#VALUE!</v>
      </c>
    </row>
    <row r="186" spans="1:13" hidden="1" x14ac:dyDescent="0.25">
      <c r="A186" s="117" t="s">
        <v>989</v>
      </c>
      <c r="B186" s="2" t="s">
        <v>990</v>
      </c>
      <c r="C186" s="2" t="e">
        <v>#NAME?</v>
      </c>
      <c r="D186" s="2" t="s">
        <v>25</v>
      </c>
      <c r="E186" s="122">
        <v>112299</v>
      </c>
      <c r="F186" s="119">
        <v>40986</v>
      </c>
      <c r="G186" s="119">
        <v>153285</v>
      </c>
      <c r="H186" s="118">
        <v>0</v>
      </c>
      <c r="I186" s="120">
        <f t="shared" si="2"/>
        <v>0</v>
      </c>
      <c r="J186" s="104" t="s">
        <v>698</v>
      </c>
      <c r="K186" s="104" t="s">
        <v>991</v>
      </c>
      <c r="L186" s="103">
        <v>17</v>
      </c>
      <c r="M186" s="121" t="e">
        <v>#VALUE!</v>
      </c>
    </row>
    <row r="187" spans="1:13" hidden="1" x14ac:dyDescent="0.25">
      <c r="A187" s="117" t="s">
        <v>992</v>
      </c>
      <c r="B187" s="2" t="s">
        <v>993</v>
      </c>
      <c r="C187" s="2" t="e">
        <v>#NAME?</v>
      </c>
      <c r="D187" s="2" t="s">
        <v>1</v>
      </c>
      <c r="E187" s="118">
        <v>5206</v>
      </c>
      <c r="F187" s="119">
        <v>5206</v>
      </c>
      <c r="G187" s="119">
        <v>0</v>
      </c>
      <c r="H187" s="122">
        <v>0</v>
      </c>
      <c r="I187" s="120">
        <f t="shared" si="2"/>
        <v>0</v>
      </c>
      <c r="J187" s="104" t="s">
        <v>698</v>
      </c>
      <c r="K187" s="104" t="s">
        <v>724</v>
      </c>
      <c r="L187" s="103">
        <v>8</v>
      </c>
      <c r="M187" s="121" t="e">
        <v>#VALUE!</v>
      </c>
    </row>
    <row r="188" spans="1:13" hidden="1" x14ac:dyDescent="0.25">
      <c r="A188" s="117" t="s">
        <v>994</v>
      </c>
      <c r="B188" s="2" t="s">
        <v>995</v>
      </c>
      <c r="C188" s="2" t="e">
        <v>#NAME?</v>
      </c>
      <c r="D188" s="2" t="s">
        <v>1</v>
      </c>
      <c r="E188" s="118">
        <v>31000</v>
      </c>
      <c r="F188" s="119">
        <v>31000</v>
      </c>
      <c r="G188" s="119">
        <v>0</v>
      </c>
      <c r="H188" s="122">
        <v>0</v>
      </c>
      <c r="I188" s="120">
        <f t="shared" si="2"/>
        <v>0</v>
      </c>
      <c r="J188" s="104" t="s">
        <v>698</v>
      </c>
      <c r="K188" s="104" t="s">
        <v>724</v>
      </c>
      <c r="L188" s="103">
        <v>8</v>
      </c>
      <c r="M188" s="121" t="e">
        <v>#VALUE!</v>
      </c>
    </row>
    <row r="189" spans="1:13" hidden="1" x14ac:dyDescent="0.25">
      <c r="A189" s="117" t="s">
        <v>996</v>
      </c>
      <c r="B189" s="2" t="s">
        <v>997</v>
      </c>
      <c r="C189" s="2" t="e">
        <v>#NAME?</v>
      </c>
      <c r="D189" s="2" t="s">
        <v>1</v>
      </c>
      <c r="E189" s="118">
        <v>61905</v>
      </c>
      <c r="F189" s="119">
        <v>61905</v>
      </c>
      <c r="G189" s="119">
        <v>0</v>
      </c>
      <c r="H189" s="122">
        <v>0</v>
      </c>
      <c r="I189" s="120">
        <f t="shared" si="2"/>
        <v>0</v>
      </c>
      <c r="J189" s="104" t="s">
        <v>698</v>
      </c>
      <c r="K189" s="104" t="s">
        <v>724</v>
      </c>
      <c r="L189" s="103">
        <v>8</v>
      </c>
      <c r="M189" s="121" t="e">
        <v>#VALUE!</v>
      </c>
    </row>
    <row r="190" spans="1:13" hidden="1" x14ac:dyDescent="0.25">
      <c r="A190" s="117" t="s">
        <v>998</v>
      </c>
      <c r="B190" s="2" t="s">
        <v>309</v>
      </c>
      <c r="C190" s="2" t="e">
        <v>#NAME?</v>
      </c>
      <c r="D190" s="2" t="s">
        <v>25</v>
      </c>
      <c r="E190" s="122">
        <v>0</v>
      </c>
      <c r="F190" s="119">
        <v>13500</v>
      </c>
      <c r="G190" s="119">
        <v>18000</v>
      </c>
      <c r="H190" s="118">
        <v>4500</v>
      </c>
      <c r="I190" s="120">
        <f t="shared" si="2"/>
        <v>-4500</v>
      </c>
      <c r="J190" s="104" t="s">
        <v>698</v>
      </c>
      <c r="K190" s="104" t="s">
        <v>724</v>
      </c>
      <c r="L190" s="103">
        <v>8</v>
      </c>
      <c r="M190" s="121" t="e">
        <v>#VALUE!</v>
      </c>
    </row>
    <row r="191" spans="1:13" hidden="1" x14ac:dyDescent="0.25">
      <c r="A191" s="117" t="s">
        <v>999</v>
      </c>
      <c r="B191" s="2" t="s">
        <v>1000</v>
      </c>
      <c r="C191" s="2" t="e">
        <v>#NAME?</v>
      </c>
      <c r="D191" s="2" t="s">
        <v>1</v>
      </c>
      <c r="E191" s="122">
        <v>500</v>
      </c>
      <c r="F191" s="119">
        <f>2187743+184351</f>
        <v>2372094</v>
      </c>
      <c r="G191" s="119">
        <v>2188243</v>
      </c>
      <c r="H191" s="122">
        <f>E191+F191-G191</f>
        <v>184351</v>
      </c>
      <c r="I191" s="120">
        <f t="shared" si="2"/>
        <v>184351</v>
      </c>
      <c r="J191" s="104" t="s">
        <v>698</v>
      </c>
      <c r="K191" s="104" t="s">
        <v>991</v>
      </c>
      <c r="L191" s="103">
        <v>17</v>
      </c>
      <c r="M191" s="121" t="e">
        <v>#VALUE!</v>
      </c>
    </row>
    <row r="192" spans="1:13" hidden="1" x14ac:dyDescent="0.25">
      <c r="A192" s="117" t="s">
        <v>1001</v>
      </c>
      <c r="B192" s="2" t="s">
        <v>1002</v>
      </c>
      <c r="C192" s="2" t="e">
        <v>#NAME?</v>
      </c>
      <c r="D192" s="2" t="s">
        <v>1</v>
      </c>
      <c r="E192" s="118">
        <v>54000</v>
      </c>
      <c r="F192" s="119">
        <v>54000</v>
      </c>
      <c r="G192" s="119">
        <v>0</v>
      </c>
      <c r="H192" s="122">
        <v>0</v>
      </c>
      <c r="I192" s="120">
        <f t="shared" si="2"/>
        <v>0</v>
      </c>
      <c r="J192" s="104" t="s">
        <v>698</v>
      </c>
      <c r="K192" s="104" t="s">
        <v>724</v>
      </c>
      <c r="L192" s="103">
        <v>8</v>
      </c>
      <c r="M192" s="121" t="e">
        <v>#VALUE!</v>
      </c>
    </row>
    <row r="193" spans="1:13" hidden="1" x14ac:dyDescent="0.25">
      <c r="A193" s="117" t="s">
        <v>1003</v>
      </c>
      <c r="B193" s="2" t="s">
        <v>1004</v>
      </c>
      <c r="C193" s="2" t="e">
        <v>#NAME?</v>
      </c>
      <c r="D193" s="2" t="s">
        <v>1</v>
      </c>
      <c r="E193" s="118">
        <v>7500</v>
      </c>
      <c r="F193" s="119">
        <v>7500</v>
      </c>
      <c r="G193" s="119">
        <v>0</v>
      </c>
      <c r="H193" s="122">
        <v>0</v>
      </c>
      <c r="I193" s="120">
        <f t="shared" si="2"/>
        <v>0</v>
      </c>
      <c r="J193" s="104" t="s">
        <v>698</v>
      </c>
      <c r="K193" s="104" t="s">
        <v>724</v>
      </c>
      <c r="L193" s="103">
        <v>8</v>
      </c>
      <c r="M193" s="121" t="e">
        <v>#VALUE!</v>
      </c>
    </row>
    <row r="194" spans="1:13" hidden="1" x14ac:dyDescent="0.25">
      <c r="A194" s="117" t="s">
        <v>1005</v>
      </c>
      <c r="B194" s="2" t="s">
        <v>1006</v>
      </c>
      <c r="C194" s="2" t="e">
        <v>#NAME?</v>
      </c>
      <c r="D194" s="2" t="s">
        <v>25</v>
      </c>
      <c r="E194" s="122">
        <v>587690.6</v>
      </c>
      <c r="F194" s="119">
        <v>0</v>
      </c>
      <c r="G194" s="119">
        <v>587690.6</v>
      </c>
      <c r="H194" s="118">
        <v>0</v>
      </c>
      <c r="I194" s="120">
        <f t="shared" si="2"/>
        <v>0</v>
      </c>
      <c r="J194" s="104" t="s">
        <v>698</v>
      </c>
      <c r="K194" s="104" t="s">
        <v>991</v>
      </c>
      <c r="L194" s="103">
        <v>17</v>
      </c>
      <c r="M194" s="121" t="e">
        <v>#VALUE!</v>
      </c>
    </row>
    <row r="195" spans="1:13" hidden="1" x14ac:dyDescent="0.25">
      <c r="A195" s="117" t="s">
        <v>1007</v>
      </c>
      <c r="B195" s="2" t="s">
        <v>1008</v>
      </c>
      <c r="C195" s="2" t="e">
        <v>#NAME?</v>
      </c>
      <c r="D195" s="2" t="s">
        <v>1</v>
      </c>
      <c r="E195" s="118">
        <v>1690</v>
      </c>
      <c r="F195" s="119">
        <v>1690</v>
      </c>
      <c r="G195" s="119">
        <v>0</v>
      </c>
      <c r="H195" s="122">
        <v>0</v>
      </c>
      <c r="I195" s="120">
        <f t="shared" si="2"/>
        <v>0</v>
      </c>
      <c r="J195" s="104" t="s">
        <v>698</v>
      </c>
      <c r="K195" s="104" t="s">
        <v>724</v>
      </c>
      <c r="L195" s="103">
        <v>8</v>
      </c>
      <c r="M195" s="121" t="e">
        <v>#VALUE!</v>
      </c>
    </row>
    <row r="196" spans="1:13" hidden="1" x14ac:dyDescent="0.25">
      <c r="A196" s="117" t="s">
        <v>1009</v>
      </c>
      <c r="B196" s="2" t="s">
        <v>1010</v>
      </c>
      <c r="C196" s="2" t="e">
        <v>#NAME?</v>
      </c>
      <c r="D196" s="2" t="s">
        <v>1</v>
      </c>
      <c r="E196" s="118">
        <v>6300</v>
      </c>
      <c r="F196" s="119">
        <v>6300</v>
      </c>
      <c r="G196" s="119">
        <v>0</v>
      </c>
      <c r="H196" s="122">
        <v>0</v>
      </c>
      <c r="I196" s="120">
        <f t="shared" si="2"/>
        <v>0</v>
      </c>
      <c r="J196" s="104" t="s">
        <v>698</v>
      </c>
      <c r="K196" s="104" t="s">
        <v>724</v>
      </c>
      <c r="L196" s="103">
        <v>8</v>
      </c>
      <c r="M196" s="121" t="e">
        <v>#VALUE!</v>
      </c>
    </row>
    <row r="197" spans="1:13" hidden="1" x14ac:dyDescent="0.25">
      <c r="A197" s="117" t="s">
        <v>1011</v>
      </c>
      <c r="B197" s="2" t="s">
        <v>1012</v>
      </c>
      <c r="C197" s="2" t="e">
        <v>#NAME?</v>
      </c>
      <c r="D197" s="2" t="s">
        <v>1</v>
      </c>
      <c r="E197" s="118">
        <v>250869</v>
      </c>
      <c r="F197" s="119">
        <v>250869</v>
      </c>
      <c r="G197" s="119">
        <v>0</v>
      </c>
      <c r="H197" s="122">
        <v>0</v>
      </c>
      <c r="I197" s="120">
        <f t="shared" si="2"/>
        <v>0</v>
      </c>
      <c r="J197" s="104" t="s">
        <v>698</v>
      </c>
      <c r="K197" s="104" t="s">
        <v>724</v>
      </c>
      <c r="L197" s="103">
        <v>8</v>
      </c>
      <c r="M197" s="121" t="e">
        <v>#VALUE!</v>
      </c>
    </row>
    <row r="198" spans="1:13" hidden="1" x14ac:dyDescent="0.25">
      <c r="A198" s="117" t="s">
        <v>1013</v>
      </c>
      <c r="B198" s="2" t="s">
        <v>293</v>
      </c>
      <c r="C198" s="2" t="e">
        <v>#NAME?</v>
      </c>
      <c r="D198" s="2" t="s">
        <v>25</v>
      </c>
      <c r="E198" s="118">
        <v>274684</v>
      </c>
      <c r="F198" s="119">
        <v>1194034</v>
      </c>
      <c r="G198" s="119">
        <v>1565082</v>
      </c>
      <c r="H198" s="118">
        <v>645732</v>
      </c>
      <c r="I198" s="120">
        <f t="shared" si="2"/>
        <v>-645732</v>
      </c>
      <c r="J198" s="104" t="s">
        <v>698</v>
      </c>
      <c r="K198" s="104" t="s">
        <v>724</v>
      </c>
      <c r="L198" s="103">
        <v>8</v>
      </c>
      <c r="M198" s="121" t="e">
        <v>#VALUE!</v>
      </c>
    </row>
    <row r="199" spans="1:13" hidden="1" x14ac:dyDescent="0.25">
      <c r="A199" s="117" t="s">
        <v>1014</v>
      </c>
      <c r="B199" s="2" t="s">
        <v>241</v>
      </c>
      <c r="C199" s="2" t="e">
        <v>#NAME?</v>
      </c>
      <c r="D199" s="2" t="s">
        <v>25</v>
      </c>
      <c r="E199" s="122">
        <v>0</v>
      </c>
      <c r="F199" s="119">
        <v>39003</v>
      </c>
      <c r="G199" s="119">
        <v>100803</v>
      </c>
      <c r="H199" s="118">
        <v>61800</v>
      </c>
      <c r="I199" s="120">
        <f t="shared" si="2"/>
        <v>-61800</v>
      </c>
      <c r="J199" s="104" t="s">
        <v>698</v>
      </c>
      <c r="K199" s="104" t="s">
        <v>724</v>
      </c>
      <c r="L199" s="103">
        <v>8</v>
      </c>
      <c r="M199" s="121" t="e">
        <v>#VALUE!</v>
      </c>
    </row>
    <row r="200" spans="1:13" hidden="1" x14ac:dyDescent="0.25">
      <c r="A200" s="117" t="s">
        <v>1015</v>
      </c>
      <c r="B200" s="2" t="s">
        <v>1016</v>
      </c>
      <c r="C200" s="2" t="e">
        <v>#NAME?</v>
      </c>
      <c r="D200" s="2" t="s">
        <v>25</v>
      </c>
      <c r="E200" s="118">
        <v>61735</v>
      </c>
      <c r="F200" s="119">
        <v>131349</v>
      </c>
      <c r="G200" s="119">
        <v>97648</v>
      </c>
      <c r="H200" s="118">
        <v>28034</v>
      </c>
      <c r="I200" s="120">
        <f t="shared" ref="I200:I263" si="3">IF(D200="dr",H200,-H200)</f>
        <v>-28034</v>
      </c>
      <c r="J200" s="104" t="s">
        <v>698</v>
      </c>
      <c r="K200" s="104" t="s">
        <v>724</v>
      </c>
      <c r="L200" s="103">
        <v>8</v>
      </c>
      <c r="M200" s="121" t="e">
        <v>#VALUE!</v>
      </c>
    </row>
    <row r="201" spans="1:13" hidden="1" x14ac:dyDescent="0.25">
      <c r="A201" s="117" t="s">
        <v>1017</v>
      </c>
      <c r="B201" s="2" t="s">
        <v>1018</v>
      </c>
      <c r="C201" s="2" t="e">
        <v>#NAME?</v>
      </c>
      <c r="D201" s="2" t="s">
        <v>25</v>
      </c>
      <c r="E201" s="122">
        <v>0</v>
      </c>
      <c r="F201" s="119">
        <v>2548800</v>
      </c>
      <c r="G201" s="119">
        <v>2656800</v>
      </c>
      <c r="H201" s="118">
        <v>108000</v>
      </c>
      <c r="I201" s="120">
        <f t="shared" si="3"/>
        <v>-108000</v>
      </c>
      <c r="J201" s="104" t="s">
        <v>698</v>
      </c>
      <c r="K201" s="104" t="s">
        <v>724</v>
      </c>
      <c r="L201" s="103">
        <v>8</v>
      </c>
      <c r="M201" s="121" t="e">
        <v>#VALUE!</v>
      </c>
    </row>
    <row r="202" spans="1:13" hidden="1" x14ac:dyDescent="0.25">
      <c r="A202" s="117" t="s">
        <v>1019</v>
      </c>
      <c r="B202" s="2" t="s">
        <v>245</v>
      </c>
      <c r="C202" s="2" t="e">
        <v>#NAME?</v>
      </c>
      <c r="D202" s="2" t="s">
        <v>1</v>
      </c>
      <c r="E202" s="118">
        <v>37800</v>
      </c>
      <c r="F202" s="119">
        <v>54000</v>
      </c>
      <c r="G202" s="119">
        <v>16200</v>
      </c>
      <c r="H202" s="122">
        <v>0</v>
      </c>
      <c r="I202" s="120">
        <f t="shared" si="3"/>
        <v>0</v>
      </c>
      <c r="J202" s="104" t="s">
        <v>698</v>
      </c>
      <c r="K202" s="104" t="s">
        <v>724</v>
      </c>
      <c r="L202" s="103">
        <v>8</v>
      </c>
      <c r="M202" s="121" t="e">
        <v>#VALUE!</v>
      </c>
    </row>
    <row r="203" spans="1:13" hidden="1" x14ac:dyDescent="0.25">
      <c r="A203" s="117" t="s">
        <v>1020</v>
      </c>
      <c r="B203" s="2" t="s">
        <v>1021</v>
      </c>
      <c r="C203" s="2" t="e">
        <v>#NAME?</v>
      </c>
      <c r="D203" s="2" t="s">
        <v>1</v>
      </c>
      <c r="E203" s="118">
        <v>2161517</v>
      </c>
      <c r="F203" s="119">
        <v>2161517</v>
      </c>
      <c r="G203" s="119">
        <v>0</v>
      </c>
      <c r="H203" s="122">
        <v>0</v>
      </c>
      <c r="I203" s="120">
        <f t="shared" si="3"/>
        <v>0</v>
      </c>
      <c r="J203" s="104" t="s">
        <v>698</v>
      </c>
      <c r="K203" s="104" t="s">
        <v>724</v>
      </c>
      <c r="L203" s="103">
        <v>8</v>
      </c>
      <c r="M203" s="121" t="e">
        <v>#VALUE!</v>
      </c>
    </row>
    <row r="204" spans="1:13" hidden="1" x14ac:dyDescent="0.25">
      <c r="A204" s="117" t="s">
        <v>1022</v>
      </c>
      <c r="B204" s="2" t="s">
        <v>1023</v>
      </c>
      <c r="C204" s="2" t="e">
        <v>#NAME?</v>
      </c>
      <c r="D204" s="2" t="s">
        <v>1</v>
      </c>
      <c r="E204" s="118">
        <v>189000</v>
      </c>
      <c r="F204" s="119">
        <v>189000</v>
      </c>
      <c r="G204" s="119">
        <v>0</v>
      </c>
      <c r="H204" s="122">
        <v>0</v>
      </c>
      <c r="I204" s="120">
        <f t="shared" si="3"/>
        <v>0</v>
      </c>
      <c r="J204" s="104" t="s">
        <v>698</v>
      </c>
      <c r="K204" s="104" t="s">
        <v>724</v>
      </c>
      <c r="L204" s="103">
        <v>8</v>
      </c>
      <c r="M204" s="121" t="e">
        <v>#VALUE!</v>
      </c>
    </row>
    <row r="205" spans="1:13" hidden="1" x14ac:dyDescent="0.25">
      <c r="A205" s="117" t="s">
        <v>1024</v>
      </c>
      <c r="B205" s="2" t="s">
        <v>1025</v>
      </c>
      <c r="C205" s="2" t="e">
        <v>#NAME?</v>
      </c>
      <c r="D205" s="2" t="s">
        <v>25</v>
      </c>
      <c r="E205" s="122">
        <v>0</v>
      </c>
      <c r="F205" s="119">
        <v>81565</v>
      </c>
      <c r="G205" s="119">
        <v>152975</v>
      </c>
      <c r="H205" s="118">
        <v>71410</v>
      </c>
      <c r="I205" s="120">
        <f t="shared" si="3"/>
        <v>-71410</v>
      </c>
      <c r="J205" s="104" t="s">
        <v>698</v>
      </c>
      <c r="K205" s="104" t="s">
        <v>724</v>
      </c>
      <c r="L205" s="103">
        <v>8</v>
      </c>
      <c r="M205" s="121" t="e">
        <v>#VALUE!</v>
      </c>
    </row>
    <row r="206" spans="1:13" hidden="1" x14ac:dyDescent="0.25">
      <c r="A206" s="117" t="s">
        <v>1026</v>
      </c>
      <c r="B206" s="2" t="s">
        <v>1027</v>
      </c>
      <c r="C206" s="2" t="e">
        <v>#NAME?</v>
      </c>
      <c r="D206" s="2" t="s">
        <v>25</v>
      </c>
      <c r="E206" s="118">
        <v>158270</v>
      </c>
      <c r="F206" s="119">
        <v>540503</v>
      </c>
      <c r="G206" s="119">
        <v>611663</v>
      </c>
      <c r="H206" s="118">
        <v>229430</v>
      </c>
      <c r="I206" s="120">
        <f t="shared" si="3"/>
        <v>-229430</v>
      </c>
      <c r="J206" s="104" t="s">
        <v>698</v>
      </c>
      <c r="K206" s="104" t="s">
        <v>724</v>
      </c>
      <c r="L206" s="103">
        <v>8</v>
      </c>
      <c r="M206" s="121" t="e">
        <v>#VALUE!</v>
      </c>
    </row>
    <row r="207" spans="1:13" hidden="1" x14ac:dyDescent="0.25">
      <c r="A207" s="117" t="s">
        <v>1028</v>
      </c>
      <c r="B207" s="2" t="s">
        <v>1029</v>
      </c>
      <c r="C207" s="2" t="e">
        <v>#NAME?</v>
      </c>
      <c r="D207" s="2" t="s">
        <v>25</v>
      </c>
      <c r="E207" s="122">
        <v>0</v>
      </c>
      <c r="F207" s="119">
        <v>634799</v>
      </c>
      <c r="G207" s="119">
        <v>634999</v>
      </c>
      <c r="H207" s="118">
        <v>200</v>
      </c>
      <c r="I207" s="120">
        <f t="shared" si="3"/>
        <v>-200</v>
      </c>
      <c r="J207" s="104" t="s">
        <v>698</v>
      </c>
      <c r="K207" s="104" t="s">
        <v>724</v>
      </c>
      <c r="L207" s="103">
        <v>8</v>
      </c>
      <c r="M207" s="121" t="e">
        <v>#VALUE!</v>
      </c>
    </row>
    <row r="208" spans="1:13" hidden="1" x14ac:dyDescent="0.25">
      <c r="A208" s="117" t="s">
        <v>1030</v>
      </c>
      <c r="B208" s="2" t="s">
        <v>1031</v>
      </c>
      <c r="C208" s="2" t="e">
        <v>#NAME?</v>
      </c>
      <c r="D208" s="2" t="s">
        <v>25</v>
      </c>
      <c r="E208" s="122">
        <v>627690</v>
      </c>
      <c r="F208" s="119">
        <v>0</v>
      </c>
      <c r="G208" s="119">
        <v>627690</v>
      </c>
      <c r="H208" s="118">
        <v>0</v>
      </c>
      <c r="I208" s="120">
        <f t="shared" si="3"/>
        <v>0</v>
      </c>
      <c r="J208" s="104" t="s">
        <v>698</v>
      </c>
      <c r="K208" s="104" t="s">
        <v>991</v>
      </c>
      <c r="L208" s="103">
        <v>17</v>
      </c>
      <c r="M208" s="121" t="e">
        <v>#VALUE!</v>
      </c>
    </row>
    <row r="209" spans="1:13" hidden="1" x14ac:dyDescent="0.25">
      <c r="A209" s="117" t="s">
        <v>1032</v>
      </c>
      <c r="B209" s="2" t="s">
        <v>1033</v>
      </c>
      <c r="C209" s="2" t="e">
        <v>#NAME?</v>
      </c>
      <c r="D209" s="2" t="s">
        <v>25</v>
      </c>
      <c r="E209" s="118">
        <v>308880</v>
      </c>
      <c r="F209" s="119">
        <v>1216620</v>
      </c>
      <c r="G209" s="119">
        <v>1077660</v>
      </c>
      <c r="H209" s="118">
        <v>169920</v>
      </c>
      <c r="I209" s="120">
        <f t="shared" si="3"/>
        <v>-169920</v>
      </c>
      <c r="J209" s="104" t="s">
        <v>698</v>
      </c>
      <c r="K209" s="104" t="s">
        <v>724</v>
      </c>
      <c r="L209" s="103">
        <v>8</v>
      </c>
      <c r="M209" s="121" t="e">
        <v>#VALUE!</v>
      </c>
    </row>
    <row r="210" spans="1:13" hidden="1" x14ac:dyDescent="0.25">
      <c r="A210" s="117" t="s">
        <v>1034</v>
      </c>
      <c r="B210" s="2" t="s">
        <v>1035</v>
      </c>
      <c r="C210" s="2" t="e">
        <v>#NAME?</v>
      </c>
      <c r="D210" s="2" t="s">
        <v>1</v>
      </c>
      <c r="E210" s="118">
        <v>10000</v>
      </c>
      <c r="F210" s="119">
        <v>10000</v>
      </c>
      <c r="G210" s="119">
        <v>0</v>
      </c>
      <c r="H210" s="122">
        <v>0</v>
      </c>
      <c r="I210" s="120">
        <f t="shared" si="3"/>
        <v>0</v>
      </c>
      <c r="J210" s="104" t="s">
        <v>698</v>
      </c>
      <c r="K210" s="104" t="s">
        <v>724</v>
      </c>
      <c r="L210" s="103">
        <v>8</v>
      </c>
      <c r="M210" s="121" t="e">
        <v>#VALUE!</v>
      </c>
    </row>
    <row r="211" spans="1:13" hidden="1" x14ac:dyDescent="0.25">
      <c r="A211" s="117" t="s">
        <v>1036</v>
      </c>
      <c r="B211" s="2" t="s">
        <v>1037</v>
      </c>
      <c r="C211" s="2" t="e">
        <v>#NAME?</v>
      </c>
      <c r="D211" s="2" t="s">
        <v>1</v>
      </c>
      <c r="E211" s="118">
        <v>240808</v>
      </c>
      <c r="F211" s="119">
        <v>240808</v>
      </c>
      <c r="G211" s="119">
        <v>0</v>
      </c>
      <c r="H211" s="122">
        <v>0</v>
      </c>
      <c r="I211" s="120">
        <f t="shared" si="3"/>
        <v>0</v>
      </c>
      <c r="J211" s="104" t="s">
        <v>698</v>
      </c>
      <c r="K211" s="104" t="s">
        <v>724</v>
      </c>
      <c r="L211" s="103">
        <v>8</v>
      </c>
      <c r="M211" s="121" t="e">
        <v>#VALUE!</v>
      </c>
    </row>
    <row r="212" spans="1:13" hidden="1" x14ac:dyDescent="0.25">
      <c r="A212" s="117" t="s">
        <v>1038</v>
      </c>
      <c r="B212" s="2" t="s">
        <v>1039</v>
      </c>
      <c r="C212" s="2" t="e">
        <v>#NAME?</v>
      </c>
      <c r="D212" s="2" t="s">
        <v>1</v>
      </c>
      <c r="E212" s="122">
        <v>0</v>
      </c>
      <c r="F212" s="119">
        <v>1352946</v>
      </c>
      <c r="G212" s="119">
        <v>1155740</v>
      </c>
      <c r="H212" s="122">
        <v>197206</v>
      </c>
      <c r="I212" s="120">
        <f t="shared" si="3"/>
        <v>197206</v>
      </c>
      <c r="J212" s="104" t="s">
        <v>698</v>
      </c>
      <c r="K212" s="104" t="s">
        <v>724</v>
      </c>
      <c r="L212" s="103">
        <v>8</v>
      </c>
      <c r="M212" s="121" t="e">
        <v>#VALUE!</v>
      </c>
    </row>
    <row r="213" spans="1:13" hidden="1" x14ac:dyDescent="0.25">
      <c r="A213" s="117" t="s">
        <v>1040</v>
      </c>
      <c r="B213" s="2" t="s">
        <v>1025</v>
      </c>
      <c r="C213" s="2" t="e">
        <v>#NAME?</v>
      </c>
      <c r="D213" s="2" t="s">
        <v>25</v>
      </c>
      <c r="E213" s="122">
        <v>0</v>
      </c>
      <c r="F213" s="119">
        <v>30689</v>
      </c>
      <c r="G213" s="119">
        <v>82169</v>
      </c>
      <c r="H213" s="118">
        <v>51480</v>
      </c>
      <c r="I213" s="120">
        <f t="shared" si="3"/>
        <v>-51480</v>
      </c>
      <c r="J213" s="104" t="s">
        <v>698</v>
      </c>
      <c r="K213" s="104" t="s">
        <v>724</v>
      </c>
      <c r="L213" s="103">
        <v>8</v>
      </c>
      <c r="M213" s="121" t="e">
        <v>#VALUE!</v>
      </c>
    </row>
    <row r="214" spans="1:13" hidden="1" x14ac:dyDescent="0.25">
      <c r="A214" s="117" t="s">
        <v>1041</v>
      </c>
      <c r="B214" s="2" t="s">
        <v>1042</v>
      </c>
      <c r="C214" s="2" t="e">
        <v>#NAME?</v>
      </c>
      <c r="D214" s="2" t="s">
        <v>1</v>
      </c>
      <c r="E214" s="118">
        <v>75060</v>
      </c>
      <c r="F214" s="119">
        <v>75060</v>
      </c>
      <c r="G214" s="119">
        <v>0</v>
      </c>
      <c r="H214" s="122">
        <v>0</v>
      </c>
      <c r="I214" s="120">
        <f t="shared" si="3"/>
        <v>0</v>
      </c>
      <c r="J214" s="104" t="s">
        <v>698</v>
      </c>
      <c r="K214" s="104" t="s">
        <v>724</v>
      </c>
      <c r="L214" s="103">
        <v>8</v>
      </c>
      <c r="M214" s="121" t="e">
        <v>#VALUE!</v>
      </c>
    </row>
    <row r="215" spans="1:13" hidden="1" x14ac:dyDescent="0.25">
      <c r="A215" s="117" t="s">
        <v>1043</v>
      </c>
      <c r="B215" s="2" t="s">
        <v>1044</v>
      </c>
      <c r="C215" s="2" t="e">
        <v>#NAME?</v>
      </c>
      <c r="D215" s="2" t="s">
        <v>25</v>
      </c>
      <c r="E215" s="122">
        <v>0</v>
      </c>
      <c r="F215" s="119">
        <v>1033965</v>
      </c>
      <c r="G215" s="119">
        <v>1132263</v>
      </c>
      <c r="H215" s="118">
        <v>98298</v>
      </c>
      <c r="I215" s="120">
        <f t="shared" si="3"/>
        <v>-98298</v>
      </c>
      <c r="J215" s="104" t="s">
        <v>698</v>
      </c>
      <c r="K215" s="104" t="s">
        <v>724</v>
      </c>
      <c r="L215" s="103">
        <v>8</v>
      </c>
      <c r="M215" s="121" t="e">
        <v>#VALUE!</v>
      </c>
    </row>
    <row r="216" spans="1:13" hidden="1" x14ac:dyDescent="0.25">
      <c r="A216" s="117" t="s">
        <v>1045</v>
      </c>
      <c r="B216" s="2" t="s">
        <v>1046</v>
      </c>
      <c r="C216" s="2" t="e">
        <v>#NAME?</v>
      </c>
      <c r="D216" s="2" t="s">
        <v>25</v>
      </c>
      <c r="E216" s="118">
        <v>3186799</v>
      </c>
      <c r="F216" s="119">
        <v>48614416</v>
      </c>
      <c r="G216" s="119">
        <v>51402694</v>
      </c>
      <c r="H216" s="118">
        <v>5975077</v>
      </c>
      <c r="I216" s="120">
        <f t="shared" si="3"/>
        <v>-5975077</v>
      </c>
      <c r="J216" s="104" t="s">
        <v>698</v>
      </c>
      <c r="K216" s="104" t="s">
        <v>724</v>
      </c>
      <c r="L216" s="103">
        <v>8</v>
      </c>
      <c r="M216" s="121" t="e">
        <v>#VALUE!</v>
      </c>
    </row>
    <row r="217" spans="1:13" hidden="1" x14ac:dyDescent="0.25">
      <c r="A217" s="117" t="s">
        <v>1047</v>
      </c>
      <c r="B217" s="2" t="s">
        <v>242</v>
      </c>
      <c r="C217" s="2" t="e">
        <v>#NAME?</v>
      </c>
      <c r="D217" s="2" t="s">
        <v>25</v>
      </c>
      <c r="E217" s="118">
        <v>2729485</v>
      </c>
      <c r="F217" s="119">
        <v>14806361</v>
      </c>
      <c r="G217" s="119">
        <v>13193478</v>
      </c>
      <c r="H217" s="118">
        <v>1116602</v>
      </c>
      <c r="I217" s="120">
        <f t="shared" si="3"/>
        <v>-1116602</v>
      </c>
      <c r="J217" s="104" t="s">
        <v>698</v>
      </c>
      <c r="K217" s="104" t="s">
        <v>724</v>
      </c>
      <c r="L217" s="103">
        <v>8</v>
      </c>
      <c r="M217" s="121" t="e">
        <v>#VALUE!</v>
      </c>
    </row>
    <row r="218" spans="1:13" hidden="1" x14ac:dyDescent="0.25">
      <c r="A218" s="117" t="s">
        <v>1048</v>
      </c>
      <c r="B218" s="2" t="s">
        <v>1049</v>
      </c>
      <c r="C218" s="2" t="e">
        <v>#NAME?</v>
      </c>
      <c r="D218" s="2" t="s">
        <v>1</v>
      </c>
      <c r="E218" s="118">
        <v>9900</v>
      </c>
      <c r="F218" s="119">
        <v>203972</v>
      </c>
      <c r="G218" s="119">
        <v>194072</v>
      </c>
      <c r="H218" s="122">
        <v>0</v>
      </c>
      <c r="I218" s="120">
        <f t="shared" si="3"/>
        <v>0</v>
      </c>
      <c r="J218" s="104" t="s">
        <v>698</v>
      </c>
      <c r="K218" s="104" t="s">
        <v>724</v>
      </c>
      <c r="L218" s="103">
        <v>8</v>
      </c>
      <c r="M218" s="121" t="e">
        <v>#VALUE!</v>
      </c>
    </row>
    <row r="219" spans="1:13" hidden="1" x14ac:dyDescent="0.25">
      <c r="A219" s="117" t="s">
        <v>1050</v>
      </c>
      <c r="B219" s="2" t="s">
        <v>319</v>
      </c>
      <c r="C219" s="2" t="e">
        <v>#NAME?</v>
      </c>
      <c r="D219" s="2" t="s">
        <v>1</v>
      </c>
      <c r="E219" s="118">
        <v>21600</v>
      </c>
      <c r="F219" s="119">
        <v>144000</v>
      </c>
      <c r="G219" s="119">
        <v>122400</v>
      </c>
      <c r="H219" s="122">
        <v>0</v>
      </c>
      <c r="I219" s="120">
        <f t="shared" si="3"/>
        <v>0</v>
      </c>
      <c r="J219" s="104" t="s">
        <v>698</v>
      </c>
      <c r="K219" s="104" t="s">
        <v>724</v>
      </c>
      <c r="L219" s="103">
        <v>8</v>
      </c>
      <c r="M219" s="121" t="e">
        <v>#VALUE!</v>
      </c>
    </row>
    <row r="220" spans="1:13" hidden="1" x14ac:dyDescent="0.25">
      <c r="A220" s="117" t="s">
        <v>1051</v>
      </c>
      <c r="B220" s="2" t="s">
        <v>1052</v>
      </c>
      <c r="C220" s="2" t="e">
        <v>#NAME?</v>
      </c>
      <c r="D220" s="2" t="s">
        <v>1</v>
      </c>
      <c r="E220" s="118">
        <v>58283</v>
      </c>
      <c r="F220" s="119">
        <v>58283</v>
      </c>
      <c r="G220" s="119">
        <v>0</v>
      </c>
      <c r="H220" s="122">
        <v>0</v>
      </c>
      <c r="I220" s="120">
        <f t="shared" si="3"/>
        <v>0</v>
      </c>
      <c r="J220" s="104" t="s">
        <v>698</v>
      </c>
      <c r="K220" s="104" t="s">
        <v>724</v>
      </c>
      <c r="L220" s="103">
        <v>8</v>
      </c>
      <c r="M220" s="121" t="e">
        <v>#VALUE!</v>
      </c>
    </row>
    <row r="221" spans="1:13" hidden="1" x14ac:dyDescent="0.25">
      <c r="A221" s="117" t="s">
        <v>1053</v>
      </c>
      <c r="B221" s="2" t="s">
        <v>1054</v>
      </c>
      <c r="C221" s="2" t="e">
        <v>#NAME?</v>
      </c>
      <c r="D221" s="2" t="s">
        <v>25</v>
      </c>
      <c r="E221" s="122">
        <v>5000</v>
      </c>
      <c r="F221" s="119">
        <v>45000</v>
      </c>
      <c r="G221" s="119">
        <v>50000</v>
      </c>
      <c r="H221" s="118">
        <v>0</v>
      </c>
      <c r="I221" s="120">
        <f t="shared" si="3"/>
        <v>0</v>
      </c>
      <c r="J221" s="104" t="s">
        <v>698</v>
      </c>
      <c r="K221" s="104" t="s">
        <v>991</v>
      </c>
      <c r="L221" s="103">
        <v>17</v>
      </c>
      <c r="M221" s="121" t="e">
        <v>#VALUE!</v>
      </c>
    </row>
    <row r="222" spans="1:13" hidden="1" x14ac:dyDescent="0.25">
      <c r="A222" s="117" t="s">
        <v>1055</v>
      </c>
      <c r="B222" s="2" t="s">
        <v>318</v>
      </c>
      <c r="C222" s="2" t="e">
        <v>#NAME?</v>
      </c>
      <c r="D222" s="2" t="s">
        <v>1</v>
      </c>
      <c r="E222" s="118">
        <v>63000</v>
      </c>
      <c r="F222" s="119">
        <v>1323000</v>
      </c>
      <c r="G222" s="119">
        <v>1260000</v>
      </c>
      <c r="H222" s="122">
        <v>0</v>
      </c>
      <c r="I222" s="120">
        <f t="shared" si="3"/>
        <v>0</v>
      </c>
      <c r="J222" s="104" t="s">
        <v>698</v>
      </c>
      <c r="K222" s="104" t="s">
        <v>724</v>
      </c>
      <c r="L222" s="103">
        <v>8</v>
      </c>
      <c r="M222" s="121" t="e">
        <v>#VALUE!</v>
      </c>
    </row>
    <row r="223" spans="1:13" hidden="1" x14ac:dyDescent="0.25">
      <c r="A223" s="117" t="s">
        <v>1056</v>
      </c>
      <c r="B223" s="2" t="s">
        <v>1057</v>
      </c>
      <c r="C223" s="2" t="e">
        <v>#NAME?</v>
      </c>
      <c r="D223" s="2" t="s">
        <v>1</v>
      </c>
      <c r="E223" s="118">
        <v>23604</v>
      </c>
      <c r="F223" s="119">
        <v>254041</v>
      </c>
      <c r="G223" s="119">
        <v>230437</v>
      </c>
      <c r="H223" s="122">
        <v>0</v>
      </c>
      <c r="I223" s="120">
        <f t="shared" si="3"/>
        <v>0</v>
      </c>
      <c r="J223" s="104" t="s">
        <v>698</v>
      </c>
      <c r="K223" s="104" t="s">
        <v>724</v>
      </c>
      <c r="L223" s="103">
        <v>8</v>
      </c>
      <c r="M223" s="121" t="e">
        <v>#VALUE!</v>
      </c>
    </row>
    <row r="224" spans="1:13" hidden="1" x14ac:dyDescent="0.25">
      <c r="A224" s="117" t="s">
        <v>1058</v>
      </c>
      <c r="B224" s="2" t="s">
        <v>1059</v>
      </c>
      <c r="C224" s="2" t="e">
        <v>#NAME?</v>
      </c>
      <c r="D224" s="2" t="s">
        <v>1</v>
      </c>
      <c r="E224" s="118">
        <v>10381</v>
      </c>
      <c r="F224" s="119">
        <v>10381</v>
      </c>
      <c r="G224" s="119">
        <v>0</v>
      </c>
      <c r="H224" s="122">
        <v>0</v>
      </c>
      <c r="I224" s="120">
        <f t="shared" si="3"/>
        <v>0</v>
      </c>
      <c r="J224" s="104" t="s">
        <v>698</v>
      </c>
      <c r="K224" s="104" t="s">
        <v>724</v>
      </c>
      <c r="L224" s="103">
        <v>8</v>
      </c>
      <c r="M224" s="121" t="e">
        <v>#VALUE!</v>
      </c>
    </row>
    <row r="225" spans="1:13" hidden="1" x14ac:dyDescent="0.25">
      <c r="A225" s="117" t="s">
        <v>1060</v>
      </c>
      <c r="B225" s="2" t="s">
        <v>1061</v>
      </c>
      <c r="C225" s="2" t="e">
        <v>#NAME?</v>
      </c>
      <c r="D225" s="2" t="s">
        <v>1</v>
      </c>
      <c r="E225" s="118">
        <v>912168</v>
      </c>
      <c r="F225" s="119">
        <v>912168</v>
      </c>
      <c r="G225" s="119">
        <v>0</v>
      </c>
      <c r="H225" s="122">
        <v>0</v>
      </c>
      <c r="I225" s="120">
        <f t="shared" si="3"/>
        <v>0</v>
      </c>
      <c r="J225" s="104" t="s">
        <v>698</v>
      </c>
      <c r="K225" s="104" t="s">
        <v>724</v>
      </c>
      <c r="L225" s="103">
        <v>8</v>
      </c>
      <c r="M225" s="121" t="e">
        <v>#VALUE!</v>
      </c>
    </row>
    <row r="226" spans="1:13" hidden="1" x14ac:dyDescent="0.25">
      <c r="A226" s="117" t="s">
        <v>1062</v>
      </c>
      <c r="B226" s="2" t="s">
        <v>1063</v>
      </c>
      <c r="C226" s="2" t="e">
        <v>#NAME?</v>
      </c>
      <c r="D226" s="2" t="s">
        <v>1</v>
      </c>
      <c r="E226" s="118">
        <v>46400</v>
      </c>
      <c r="F226" s="119">
        <v>395946</v>
      </c>
      <c r="G226" s="119">
        <v>349546</v>
      </c>
      <c r="H226" s="122">
        <v>0</v>
      </c>
      <c r="I226" s="120">
        <f t="shared" si="3"/>
        <v>0</v>
      </c>
      <c r="J226" s="104" t="s">
        <v>698</v>
      </c>
      <c r="K226" s="104" t="s">
        <v>724</v>
      </c>
      <c r="L226" s="103">
        <v>8</v>
      </c>
      <c r="M226" s="121" t="e">
        <v>#VALUE!</v>
      </c>
    </row>
    <row r="227" spans="1:13" hidden="1" x14ac:dyDescent="0.25">
      <c r="A227" s="117" t="s">
        <v>1064</v>
      </c>
      <c r="B227" s="2" t="s">
        <v>1065</v>
      </c>
      <c r="C227" s="2" t="e">
        <v>#NAME?</v>
      </c>
      <c r="D227" s="2" t="s">
        <v>1</v>
      </c>
      <c r="E227" s="118">
        <v>1888</v>
      </c>
      <c r="F227" s="119">
        <v>1888</v>
      </c>
      <c r="G227" s="119">
        <v>0</v>
      </c>
      <c r="H227" s="122">
        <v>0</v>
      </c>
      <c r="I227" s="120">
        <f t="shared" si="3"/>
        <v>0</v>
      </c>
      <c r="J227" s="104" t="s">
        <v>698</v>
      </c>
      <c r="K227" s="104" t="s">
        <v>724</v>
      </c>
      <c r="L227" s="103">
        <v>8</v>
      </c>
      <c r="M227" s="121" t="e">
        <v>#VALUE!</v>
      </c>
    </row>
    <row r="228" spans="1:13" hidden="1" x14ac:dyDescent="0.25">
      <c r="A228" s="117" t="s">
        <v>1066</v>
      </c>
      <c r="B228" s="2" t="s">
        <v>1067</v>
      </c>
      <c r="C228" s="2" t="e">
        <v>#NAME?</v>
      </c>
      <c r="D228" s="2" t="s">
        <v>25</v>
      </c>
      <c r="E228" s="122">
        <v>0</v>
      </c>
      <c r="F228" s="119">
        <v>120059</v>
      </c>
      <c r="G228" s="119">
        <v>135311</v>
      </c>
      <c r="H228" s="118">
        <v>15252</v>
      </c>
      <c r="I228" s="120">
        <f t="shared" si="3"/>
        <v>-15252</v>
      </c>
      <c r="J228" s="104" t="s">
        <v>698</v>
      </c>
      <c r="K228" s="104" t="s">
        <v>724</v>
      </c>
      <c r="L228" s="103">
        <v>8</v>
      </c>
      <c r="M228" s="121" t="e">
        <v>#VALUE!</v>
      </c>
    </row>
    <row r="229" spans="1:13" hidden="1" x14ac:dyDescent="0.25">
      <c r="A229" s="117" t="s">
        <v>1068</v>
      </c>
      <c r="B229" s="2" t="s">
        <v>1069</v>
      </c>
      <c r="C229" s="2" t="e">
        <v>#NAME?</v>
      </c>
      <c r="D229" s="2" t="s">
        <v>1</v>
      </c>
      <c r="E229" s="118">
        <v>1770</v>
      </c>
      <c r="F229" s="119">
        <v>64950</v>
      </c>
      <c r="G229" s="119">
        <v>63180</v>
      </c>
      <c r="H229" s="122">
        <v>0</v>
      </c>
      <c r="I229" s="120">
        <f t="shared" si="3"/>
        <v>0</v>
      </c>
      <c r="J229" s="104" t="s">
        <v>698</v>
      </c>
      <c r="K229" s="104" t="s">
        <v>724</v>
      </c>
      <c r="L229" s="103">
        <v>8</v>
      </c>
      <c r="M229" s="121" t="e">
        <v>#VALUE!</v>
      </c>
    </row>
    <row r="230" spans="1:13" hidden="1" x14ac:dyDescent="0.25">
      <c r="A230" s="117" t="s">
        <v>1070</v>
      </c>
      <c r="B230" s="2" t="s">
        <v>1071</v>
      </c>
      <c r="C230" s="2" t="e">
        <v>#NAME?</v>
      </c>
      <c r="D230" s="2" t="s">
        <v>1</v>
      </c>
      <c r="E230" s="118">
        <v>183085</v>
      </c>
      <c r="F230" s="119">
        <v>253873</v>
      </c>
      <c r="G230" s="119">
        <v>70788</v>
      </c>
      <c r="H230" s="122">
        <v>0</v>
      </c>
      <c r="I230" s="120">
        <f t="shared" si="3"/>
        <v>0</v>
      </c>
      <c r="J230" s="104" t="s">
        <v>698</v>
      </c>
      <c r="K230" s="104" t="s">
        <v>724</v>
      </c>
      <c r="L230" s="103">
        <v>8</v>
      </c>
      <c r="M230" s="121" t="e">
        <v>#VALUE!</v>
      </c>
    </row>
    <row r="231" spans="1:13" hidden="1" x14ac:dyDescent="0.25">
      <c r="A231" s="117" t="s">
        <v>1072</v>
      </c>
      <c r="B231" s="2" t="s">
        <v>395</v>
      </c>
      <c r="C231" s="2" t="e">
        <v>#NAME?</v>
      </c>
      <c r="D231" s="2" t="s">
        <v>25</v>
      </c>
      <c r="E231" s="122">
        <v>0</v>
      </c>
      <c r="F231" s="119">
        <v>0</v>
      </c>
      <c r="G231" s="119">
        <v>7004</v>
      </c>
      <c r="H231" s="118">
        <v>7004</v>
      </c>
      <c r="I231" s="120">
        <f t="shared" si="3"/>
        <v>-7004</v>
      </c>
      <c r="J231" s="104" t="s">
        <v>698</v>
      </c>
      <c r="K231" s="104" t="s">
        <v>724</v>
      </c>
      <c r="L231" s="103">
        <v>8</v>
      </c>
      <c r="M231" s="121" t="e">
        <v>#VALUE!</v>
      </c>
    </row>
    <row r="232" spans="1:13" hidden="1" x14ac:dyDescent="0.25">
      <c r="A232" s="117" t="s">
        <v>1073</v>
      </c>
      <c r="B232" s="2" t="s">
        <v>271</v>
      </c>
      <c r="C232" s="2" t="e">
        <v>#NAME?</v>
      </c>
      <c r="D232" s="2" t="s">
        <v>25</v>
      </c>
      <c r="E232" s="122">
        <v>0</v>
      </c>
      <c r="F232" s="119">
        <v>5000</v>
      </c>
      <c r="G232" s="119">
        <v>9500</v>
      </c>
      <c r="H232" s="118">
        <v>4500</v>
      </c>
      <c r="I232" s="120">
        <f t="shared" si="3"/>
        <v>-4500</v>
      </c>
      <c r="J232" s="104" t="s">
        <v>698</v>
      </c>
      <c r="K232" s="104" t="s">
        <v>724</v>
      </c>
      <c r="L232" s="103">
        <v>8</v>
      </c>
      <c r="M232" s="121" t="e">
        <v>#VALUE!</v>
      </c>
    </row>
    <row r="233" spans="1:13" hidden="1" x14ac:dyDescent="0.25">
      <c r="A233" s="117" t="s">
        <v>1074</v>
      </c>
      <c r="B233" s="2" t="s">
        <v>280</v>
      </c>
      <c r="C233" s="2" t="e">
        <v>#NAME?</v>
      </c>
      <c r="D233" s="2" t="s">
        <v>1</v>
      </c>
      <c r="E233" s="118">
        <v>1734</v>
      </c>
      <c r="F233" s="119">
        <v>12082</v>
      </c>
      <c r="G233" s="119">
        <v>10348</v>
      </c>
      <c r="H233" s="122">
        <v>0</v>
      </c>
      <c r="I233" s="120">
        <f t="shared" si="3"/>
        <v>0</v>
      </c>
      <c r="J233" s="104" t="s">
        <v>698</v>
      </c>
      <c r="K233" s="104" t="s">
        <v>724</v>
      </c>
      <c r="L233" s="103">
        <v>8</v>
      </c>
      <c r="M233" s="121" t="e">
        <v>#VALUE!</v>
      </c>
    </row>
    <row r="234" spans="1:13" hidden="1" x14ac:dyDescent="0.25">
      <c r="A234" s="117" t="s">
        <v>1075</v>
      </c>
      <c r="B234" s="2" t="s">
        <v>1076</v>
      </c>
      <c r="C234" s="2" t="e">
        <v>#NAME?</v>
      </c>
      <c r="D234" s="2" t="s">
        <v>25</v>
      </c>
      <c r="E234" s="118">
        <v>90000</v>
      </c>
      <c r="F234" s="119">
        <v>1170000</v>
      </c>
      <c r="G234" s="119">
        <v>1170000</v>
      </c>
      <c r="H234" s="118">
        <v>90000</v>
      </c>
      <c r="I234" s="120">
        <f t="shared" si="3"/>
        <v>-90000</v>
      </c>
      <c r="J234" s="104" t="s">
        <v>698</v>
      </c>
      <c r="K234" s="104" t="s">
        <v>724</v>
      </c>
      <c r="L234" s="103">
        <v>8</v>
      </c>
      <c r="M234" s="121" t="e">
        <v>#VALUE!</v>
      </c>
    </row>
    <row r="235" spans="1:13" hidden="1" x14ac:dyDescent="0.25">
      <c r="A235" s="117" t="s">
        <v>1077</v>
      </c>
      <c r="B235" s="2" t="s">
        <v>276</v>
      </c>
      <c r="C235" s="2" t="e">
        <v>#NAME?</v>
      </c>
      <c r="D235" s="2" t="s">
        <v>25</v>
      </c>
      <c r="E235" s="118">
        <v>315414</v>
      </c>
      <c r="F235" s="119">
        <v>1851426</v>
      </c>
      <c r="G235" s="119">
        <v>1851012</v>
      </c>
      <c r="H235" s="118">
        <v>315000</v>
      </c>
      <c r="I235" s="120">
        <f t="shared" si="3"/>
        <v>-315000</v>
      </c>
      <c r="J235" s="104" t="s">
        <v>698</v>
      </c>
      <c r="K235" s="104" t="s">
        <v>724</v>
      </c>
      <c r="L235" s="103">
        <v>8</v>
      </c>
      <c r="M235" s="121" t="e">
        <v>#VALUE!</v>
      </c>
    </row>
    <row r="236" spans="1:13" hidden="1" x14ac:dyDescent="0.25">
      <c r="A236" s="117" t="s">
        <v>1078</v>
      </c>
      <c r="B236" s="2" t="s">
        <v>1025</v>
      </c>
      <c r="C236" s="2" t="e">
        <v>#NAME?</v>
      </c>
      <c r="D236" s="2" t="s">
        <v>1</v>
      </c>
      <c r="E236" s="118">
        <v>9733</v>
      </c>
      <c r="F236" s="119">
        <v>23787</v>
      </c>
      <c r="G236" s="119">
        <v>14054</v>
      </c>
      <c r="H236" s="122">
        <v>0</v>
      </c>
      <c r="I236" s="120">
        <f t="shared" si="3"/>
        <v>0</v>
      </c>
      <c r="J236" s="104" t="s">
        <v>698</v>
      </c>
      <c r="K236" s="104" t="s">
        <v>724</v>
      </c>
      <c r="L236" s="103">
        <v>8</v>
      </c>
      <c r="M236" s="121" t="e">
        <v>#VALUE!</v>
      </c>
    </row>
    <row r="237" spans="1:13" hidden="1" x14ac:dyDescent="0.25">
      <c r="A237" s="117" t="s">
        <v>1079</v>
      </c>
      <c r="B237" s="2" t="s">
        <v>1080</v>
      </c>
      <c r="C237" s="2" t="e">
        <v>#NAME?</v>
      </c>
      <c r="D237" s="2" t="s">
        <v>25</v>
      </c>
      <c r="E237" s="122">
        <v>63866</v>
      </c>
      <c r="F237" s="119">
        <v>114479</v>
      </c>
      <c r="G237" s="119">
        <v>178345</v>
      </c>
      <c r="H237" s="118">
        <v>0</v>
      </c>
      <c r="I237" s="120">
        <f t="shared" si="3"/>
        <v>0</v>
      </c>
      <c r="J237" s="104" t="s">
        <v>698</v>
      </c>
      <c r="K237" s="104" t="s">
        <v>991</v>
      </c>
      <c r="L237" s="103">
        <v>17</v>
      </c>
      <c r="M237" s="121" t="e">
        <v>#VALUE!</v>
      </c>
    </row>
    <row r="238" spans="1:13" hidden="1" x14ac:dyDescent="0.25">
      <c r="A238" s="117" t="s">
        <v>1081</v>
      </c>
      <c r="B238" s="2" t="s">
        <v>1082</v>
      </c>
      <c r="C238" s="2" t="e">
        <v>#NAME?</v>
      </c>
      <c r="D238" s="2" t="s">
        <v>25</v>
      </c>
      <c r="E238" s="122">
        <v>0</v>
      </c>
      <c r="F238" s="119">
        <v>0</v>
      </c>
      <c r="G238" s="119">
        <v>1000</v>
      </c>
      <c r="H238" s="118">
        <v>1000</v>
      </c>
      <c r="I238" s="120">
        <f t="shared" si="3"/>
        <v>-1000</v>
      </c>
      <c r="J238" s="104" t="s">
        <v>698</v>
      </c>
      <c r="K238" s="104" t="s">
        <v>724</v>
      </c>
      <c r="L238" s="103">
        <v>8</v>
      </c>
      <c r="M238" s="121" t="e">
        <v>#VALUE!</v>
      </c>
    </row>
    <row r="239" spans="1:13" hidden="1" x14ac:dyDescent="0.25">
      <c r="A239" s="117" t="s">
        <v>1083</v>
      </c>
      <c r="B239" s="2" t="s">
        <v>1084</v>
      </c>
      <c r="C239" s="2" t="e">
        <v>#NAME?</v>
      </c>
      <c r="D239" s="2" t="s">
        <v>25</v>
      </c>
      <c r="E239" s="122">
        <v>0</v>
      </c>
      <c r="F239" s="119">
        <v>0</v>
      </c>
      <c r="G239" s="119">
        <v>79200</v>
      </c>
      <c r="H239" s="118">
        <v>79200</v>
      </c>
      <c r="I239" s="120">
        <f t="shared" si="3"/>
        <v>-79200</v>
      </c>
      <c r="J239" s="104" t="s">
        <v>698</v>
      </c>
      <c r="K239" s="104" t="s">
        <v>724</v>
      </c>
      <c r="L239" s="103">
        <v>8</v>
      </c>
      <c r="M239" s="121" t="e">
        <v>#VALUE!</v>
      </c>
    </row>
    <row r="240" spans="1:13" hidden="1" x14ac:dyDescent="0.25">
      <c r="A240" s="117" t="s">
        <v>1085</v>
      </c>
      <c r="B240" s="2" t="s">
        <v>1086</v>
      </c>
      <c r="C240" s="2" t="e">
        <v>#NAME?</v>
      </c>
      <c r="D240" s="2" t="s">
        <v>1</v>
      </c>
      <c r="E240" s="118">
        <v>125</v>
      </c>
      <c r="F240" s="119">
        <v>125</v>
      </c>
      <c r="G240" s="119">
        <v>0</v>
      </c>
      <c r="H240" s="122">
        <v>0</v>
      </c>
      <c r="I240" s="120">
        <f t="shared" si="3"/>
        <v>0</v>
      </c>
      <c r="J240" s="104" t="s">
        <v>698</v>
      </c>
      <c r="K240" s="104" t="s">
        <v>724</v>
      </c>
      <c r="L240" s="103">
        <v>8</v>
      </c>
      <c r="M240" s="121" t="e">
        <v>#VALUE!</v>
      </c>
    </row>
    <row r="241" spans="1:13" hidden="1" x14ac:dyDescent="0.25">
      <c r="A241" s="117" t="s">
        <v>1087</v>
      </c>
      <c r="B241" s="2" t="s">
        <v>283</v>
      </c>
      <c r="C241" s="2" t="e">
        <v>#NAME?</v>
      </c>
      <c r="D241" s="2" t="s">
        <v>25</v>
      </c>
      <c r="E241" s="122">
        <v>0</v>
      </c>
      <c r="F241" s="119">
        <v>44151</v>
      </c>
      <c r="G241" s="119">
        <v>48651</v>
      </c>
      <c r="H241" s="118">
        <v>4500</v>
      </c>
      <c r="I241" s="120">
        <f t="shared" si="3"/>
        <v>-4500</v>
      </c>
      <c r="J241" s="104" t="s">
        <v>698</v>
      </c>
      <c r="K241" s="104" t="s">
        <v>724</v>
      </c>
      <c r="L241" s="103">
        <v>8</v>
      </c>
      <c r="M241" s="121" t="e">
        <v>#VALUE!</v>
      </c>
    </row>
    <row r="242" spans="1:13" hidden="1" x14ac:dyDescent="0.25">
      <c r="A242" s="117" t="s">
        <v>1088</v>
      </c>
      <c r="B242" s="2" t="s">
        <v>1089</v>
      </c>
      <c r="C242" s="2" t="e">
        <v>#NAME?</v>
      </c>
      <c r="D242" s="2" t="s">
        <v>25</v>
      </c>
      <c r="E242" s="118">
        <v>216000</v>
      </c>
      <c r="F242" s="119">
        <v>407250</v>
      </c>
      <c r="G242" s="119">
        <v>360000</v>
      </c>
      <c r="H242" s="118">
        <v>168750</v>
      </c>
      <c r="I242" s="120">
        <f t="shared" si="3"/>
        <v>-168750</v>
      </c>
      <c r="J242" s="104" t="s">
        <v>698</v>
      </c>
      <c r="K242" s="104" t="s">
        <v>724</v>
      </c>
      <c r="L242" s="103">
        <v>8</v>
      </c>
      <c r="M242" s="121" t="e">
        <v>#VALUE!</v>
      </c>
    </row>
    <row r="243" spans="1:13" hidden="1" x14ac:dyDescent="0.25">
      <c r="A243" s="117" t="s">
        <v>1090</v>
      </c>
      <c r="B243" s="2" t="s">
        <v>1091</v>
      </c>
      <c r="C243" s="2" t="e">
        <v>#NAME?</v>
      </c>
      <c r="D243" s="2" t="s">
        <v>1</v>
      </c>
      <c r="E243" s="118">
        <v>210942</v>
      </c>
      <c r="F243" s="119">
        <v>210942</v>
      </c>
      <c r="G243" s="119">
        <v>0</v>
      </c>
      <c r="H243" s="122">
        <v>0</v>
      </c>
      <c r="I243" s="120">
        <f t="shared" si="3"/>
        <v>0</v>
      </c>
      <c r="J243" s="104" t="s">
        <v>698</v>
      </c>
      <c r="K243" s="104" t="s">
        <v>724</v>
      </c>
      <c r="L243" s="103">
        <v>8</v>
      </c>
      <c r="M243" s="121" t="e">
        <v>#VALUE!</v>
      </c>
    </row>
    <row r="244" spans="1:13" hidden="1" x14ac:dyDescent="0.25">
      <c r="A244" s="117" t="s">
        <v>1092</v>
      </c>
      <c r="B244" s="2" t="s">
        <v>1093</v>
      </c>
      <c r="C244" s="2" t="e">
        <v>#NAME?</v>
      </c>
      <c r="D244" s="2" t="s">
        <v>1</v>
      </c>
      <c r="E244" s="118">
        <v>361427</v>
      </c>
      <c r="F244" s="119">
        <v>2153088</v>
      </c>
      <c r="G244" s="119">
        <v>1732503</v>
      </c>
      <c r="H244" s="122">
        <v>59158</v>
      </c>
      <c r="I244" s="120">
        <f t="shared" si="3"/>
        <v>59158</v>
      </c>
      <c r="J244" s="104" t="s">
        <v>698</v>
      </c>
      <c r="K244" s="104" t="s">
        <v>724</v>
      </c>
      <c r="L244" s="103">
        <v>8</v>
      </c>
      <c r="M244" s="121" t="e">
        <v>#VALUE!</v>
      </c>
    </row>
    <row r="245" spans="1:13" hidden="1" x14ac:dyDescent="0.25">
      <c r="A245" s="117" t="s">
        <v>1094</v>
      </c>
      <c r="B245" s="2" t="s">
        <v>247</v>
      </c>
      <c r="C245" s="2" t="e">
        <v>#NAME?</v>
      </c>
      <c r="D245" s="2" t="s">
        <v>25</v>
      </c>
      <c r="E245" s="118">
        <v>100800</v>
      </c>
      <c r="F245" s="119">
        <v>369450</v>
      </c>
      <c r="G245" s="119">
        <v>521550</v>
      </c>
      <c r="H245" s="118">
        <v>252900</v>
      </c>
      <c r="I245" s="120">
        <f t="shared" si="3"/>
        <v>-252900</v>
      </c>
      <c r="J245" s="104" t="s">
        <v>698</v>
      </c>
      <c r="K245" s="104" t="s">
        <v>724</v>
      </c>
      <c r="L245" s="103">
        <v>8</v>
      </c>
      <c r="M245" s="121" t="e">
        <v>#VALUE!</v>
      </c>
    </row>
    <row r="246" spans="1:13" hidden="1" x14ac:dyDescent="0.25">
      <c r="A246" s="117" t="s">
        <v>1095</v>
      </c>
      <c r="B246" s="2" t="s">
        <v>334</v>
      </c>
      <c r="C246" s="2" t="e">
        <v>#NAME?</v>
      </c>
      <c r="D246" s="2" t="s">
        <v>25</v>
      </c>
      <c r="E246" s="122">
        <v>0</v>
      </c>
      <c r="F246" s="119">
        <v>936270</v>
      </c>
      <c r="G246" s="119">
        <v>999090</v>
      </c>
      <c r="H246" s="118">
        <v>62820</v>
      </c>
      <c r="I246" s="120">
        <f t="shared" si="3"/>
        <v>-62820</v>
      </c>
      <c r="J246" s="104" t="s">
        <v>698</v>
      </c>
      <c r="K246" s="104" t="s">
        <v>724</v>
      </c>
      <c r="L246" s="103">
        <v>8</v>
      </c>
      <c r="M246" s="121" t="e">
        <v>#VALUE!</v>
      </c>
    </row>
    <row r="247" spans="1:13" hidden="1" x14ac:dyDescent="0.25">
      <c r="A247" s="117" t="s">
        <v>1096</v>
      </c>
      <c r="B247" s="2" t="s">
        <v>1097</v>
      </c>
      <c r="C247" s="2" t="e">
        <v>#NAME?</v>
      </c>
      <c r="D247" s="2" t="s">
        <v>25</v>
      </c>
      <c r="E247" s="122">
        <v>103</v>
      </c>
      <c r="F247" s="119">
        <v>298724</v>
      </c>
      <c r="G247" s="119">
        <v>308479</v>
      </c>
      <c r="H247" s="118">
        <v>9652</v>
      </c>
      <c r="I247" s="120">
        <f t="shared" si="3"/>
        <v>-9652</v>
      </c>
      <c r="J247" s="104" t="s">
        <v>698</v>
      </c>
      <c r="K247" s="104" t="s">
        <v>991</v>
      </c>
      <c r="L247" s="103">
        <v>17</v>
      </c>
      <c r="M247" s="121" t="e">
        <v>#VALUE!</v>
      </c>
    </row>
    <row r="248" spans="1:13" hidden="1" x14ac:dyDescent="0.25">
      <c r="A248" s="117" t="s">
        <v>1098</v>
      </c>
      <c r="B248" s="2" t="s">
        <v>261</v>
      </c>
      <c r="C248" s="2" t="e">
        <v>#NAME?</v>
      </c>
      <c r="D248" s="2" t="s">
        <v>25</v>
      </c>
      <c r="E248" s="118">
        <v>648000</v>
      </c>
      <c r="F248" s="119">
        <v>4536000</v>
      </c>
      <c r="G248" s="119">
        <v>4212000</v>
      </c>
      <c r="H248" s="118">
        <v>324000</v>
      </c>
      <c r="I248" s="120">
        <f t="shared" si="3"/>
        <v>-324000</v>
      </c>
      <c r="J248" s="104" t="s">
        <v>698</v>
      </c>
      <c r="K248" s="104" t="s">
        <v>724</v>
      </c>
      <c r="L248" s="103">
        <v>8</v>
      </c>
      <c r="M248" s="121" t="e">
        <v>#VALUE!</v>
      </c>
    </row>
    <row r="249" spans="1:13" hidden="1" x14ac:dyDescent="0.25">
      <c r="A249" s="117" t="s">
        <v>1099</v>
      </c>
      <c r="B249" s="2" t="s">
        <v>277</v>
      </c>
      <c r="C249" s="2" t="e">
        <v>#NAME?</v>
      </c>
      <c r="D249" s="2" t="s">
        <v>25</v>
      </c>
      <c r="E249" s="118">
        <v>453600</v>
      </c>
      <c r="F249" s="119">
        <v>1409400</v>
      </c>
      <c r="G249" s="119">
        <v>1474200</v>
      </c>
      <c r="H249" s="118">
        <v>518400</v>
      </c>
      <c r="I249" s="120">
        <f t="shared" si="3"/>
        <v>-518400</v>
      </c>
      <c r="J249" s="104" t="s">
        <v>698</v>
      </c>
      <c r="K249" s="104" t="s">
        <v>724</v>
      </c>
      <c r="L249" s="103">
        <v>8</v>
      </c>
      <c r="M249" s="121" t="e">
        <v>#VALUE!</v>
      </c>
    </row>
    <row r="250" spans="1:13" hidden="1" x14ac:dyDescent="0.25">
      <c r="A250" s="117" t="s">
        <v>1100</v>
      </c>
      <c r="B250" s="2" t="s">
        <v>322</v>
      </c>
      <c r="C250" s="2" t="e">
        <v>#NAME?</v>
      </c>
      <c r="D250" s="2" t="s">
        <v>25</v>
      </c>
      <c r="E250" s="122">
        <v>0</v>
      </c>
      <c r="F250" s="119">
        <v>1450</v>
      </c>
      <c r="G250" s="119">
        <v>3760</v>
      </c>
      <c r="H250" s="118">
        <v>2310</v>
      </c>
      <c r="I250" s="120">
        <f t="shared" si="3"/>
        <v>-2310</v>
      </c>
      <c r="J250" s="104" t="s">
        <v>698</v>
      </c>
      <c r="K250" s="104" t="s">
        <v>724</v>
      </c>
      <c r="L250" s="103">
        <v>8</v>
      </c>
      <c r="M250" s="121" t="e">
        <v>#VALUE!</v>
      </c>
    </row>
    <row r="251" spans="1:13" hidden="1" x14ac:dyDescent="0.25">
      <c r="A251" s="117" t="s">
        <v>1101</v>
      </c>
      <c r="B251" s="2" t="s">
        <v>1102</v>
      </c>
      <c r="C251" s="2" t="e">
        <v>#NAME?</v>
      </c>
      <c r="D251" s="2" t="s">
        <v>1</v>
      </c>
      <c r="E251" s="118">
        <v>250</v>
      </c>
      <c r="F251" s="119">
        <v>250</v>
      </c>
      <c r="G251" s="119">
        <v>0</v>
      </c>
      <c r="H251" s="122">
        <v>0</v>
      </c>
      <c r="I251" s="120">
        <f t="shared" si="3"/>
        <v>0</v>
      </c>
      <c r="J251" s="104" t="s">
        <v>698</v>
      </c>
      <c r="K251" s="104" t="s">
        <v>724</v>
      </c>
      <c r="L251" s="103">
        <v>8</v>
      </c>
      <c r="M251" s="121" t="e">
        <v>#VALUE!</v>
      </c>
    </row>
    <row r="252" spans="1:13" hidden="1" x14ac:dyDescent="0.25">
      <c r="A252" s="117" t="s">
        <v>1103</v>
      </c>
      <c r="B252" s="2" t="s">
        <v>281</v>
      </c>
      <c r="C252" s="2" t="e">
        <v>#NAME?</v>
      </c>
      <c r="D252" s="2" t="s">
        <v>25</v>
      </c>
      <c r="E252" s="118">
        <v>156600</v>
      </c>
      <c r="F252" s="119">
        <v>1972957</v>
      </c>
      <c r="G252" s="119">
        <v>1985485</v>
      </c>
      <c r="H252" s="118">
        <v>169128</v>
      </c>
      <c r="I252" s="120">
        <f t="shared" si="3"/>
        <v>-169128</v>
      </c>
      <c r="J252" s="104" t="s">
        <v>698</v>
      </c>
      <c r="K252" s="104" t="s">
        <v>724</v>
      </c>
      <c r="L252" s="103">
        <v>8</v>
      </c>
      <c r="M252" s="121" t="e">
        <v>#VALUE!</v>
      </c>
    </row>
    <row r="253" spans="1:13" hidden="1" x14ac:dyDescent="0.25">
      <c r="A253" s="117" t="s">
        <v>1104</v>
      </c>
      <c r="B253" s="2" t="s">
        <v>289</v>
      </c>
      <c r="C253" s="2" t="e">
        <v>#NAME?</v>
      </c>
      <c r="D253" s="2" t="s">
        <v>1</v>
      </c>
      <c r="E253" s="118">
        <v>97200</v>
      </c>
      <c r="F253" s="119">
        <v>188100</v>
      </c>
      <c r="G253" s="119">
        <v>90900</v>
      </c>
      <c r="H253" s="122">
        <v>0</v>
      </c>
      <c r="I253" s="120">
        <f t="shared" si="3"/>
        <v>0</v>
      </c>
      <c r="J253" s="104" t="s">
        <v>698</v>
      </c>
      <c r="K253" s="104" t="s">
        <v>724</v>
      </c>
      <c r="L253" s="103">
        <v>8</v>
      </c>
      <c r="M253" s="121" t="e">
        <v>#VALUE!</v>
      </c>
    </row>
    <row r="254" spans="1:13" hidden="1" x14ac:dyDescent="0.25">
      <c r="A254" s="117" t="s">
        <v>1105</v>
      </c>
      <c r="B254" s="2" t="s">
        <v>1106</v>
      </c>
      <c r="C254" s="2" t="e">
        <v>#NAME?</v>
      </c>
      <c r="D254" s="2" t="s">
        <v>1</v>
      </c>
      <c r="E254" s="118">
        <v>254475</v>
      </c>
      <c r="F254" s="119">
        <v>254475</v>
      </c>
      <c r="G254" s="119">
        <v>0</v>
      </c>
      <c r="H254" s="122">
        <v>0</v>
      </c>
      <c r="I254" s="120">
        <f t="shared" si="3"/>
        <v>0</v>
      </c>
      <c r="J254" s="104" t="s">
        <v>698</v>
      </c>
      <c r="K254" s="104" t="s">
        <v>724</v>
      </c>
      <c r="L254" s="103">
        <v>8</v>
      </c>
      <c r="M254" s="121" t="e">
        <v>#VALUE!</v>
      </c>
    </row>
    <row r="255" spans="1:13" hidden="1" x14ac:dyDescent="0.25">
      <c r="A255" s="117" t="s">
        <v>1107</v>
      </c>
      <c r="B255" s="2" t="s">
        <v>233</v>
      </c>
      <c r="C255" s="2" t="e">
        <v>#NAME?</v>
      </c>
      <c r="D255" s="2" t="s">
        <v>1</v>
      </c>
      <c r="E255" s="118">
        <v>48450</v>
      </c>
      <c r="F255" s="119">
        <v>81450</v>
      </c>
      <c r="G255" s="119">
        <v>33000</v>
      </c>
      <c r="H255" s="122">
        <v>0</v>
      </c>
      <c r="I255" s="120">
        <f t="shared" si="3"/>
        <v>0</v>
      </c>
      <c r="J255" s="104" t="s">
        <v>698</v>
      </c>
      <c r="K255" s="104" t="s">
        <v>724</v>
      </c>
      <c r="L255" s="103">
        <v>8</v>
      </c>
      <c r="M255" s="121" t="e">
        <v>#VALUE!</v>
      </c>
    </row>
    <row r="256" spans="1:13" hidden="1" x14ac:dyDescent="0.25">
      <c r="A256" s="117" t="s">
        <v>1108</v>
      </c>
      <c r="B256" s="2" t="s">
        <v>1109</v>
      </c>
      <c r="C256" s="2" t="e">
        <v>#NAME?</v>
      </c>
      <c r="D256" s="2" t="s">
        <v>1</v>
      </c>
      <c r="E256" s="118">
        <v>317542</v>
      </c>
      <c r="F256" s="119">
        <v>324542</v>
      </c>
      <c r="G256" s="119">
        <v>7000</v>
      </c>
      <c r="H256" s="122">
        <v>0</v>
      </c>
      <c r="I256" s="120">
        <f t="shared" si="3"/>
        <v>0</v>
      </c>
      <c r="J256" s="104" t="s">
        <v>698</v>
      </c>
      <c r="K256" s="104" t="s">
        <v>724</v>
      </c>
      <c r="L256" s="103">
        <v>8</v>
      </c>
      <c r="M256" s="121" t="e">
        <v>#VALUE!</v>
      </c>
    </row>
    <row r="257" spans="1:13" hidden="1" x14ac:dyDescent="0.25">
      <c r="A257" s="117" t="s">
        <v>1110</v>
      </c>
      <c r="B257" s="2" t="s">
        <v>440</v>
      </c>
      <c r="C257" s="2" t="e">
        <v>#NAME?</v>
      </c>
      <c r="D257" s="2" t="s">
        <v>1</v>
      </c>
      <c r="E257" s="122">
        <v>3345</v>
      </c>
      <c r="F257" s="119">
        <v>737500</v>
      </c>
      <c r="G257" s="119">
        <v>693867</v>
      </c>
      <c r="H257" s="122">
        <v>46978</v>
      </c>
      <c r="I257" s="120">
        <f t="shared" si="3"/>
        <v>46978</v>
      </c>
      <c r="J257" s="104" t="s">
        <v>698</v>
      </c>
      <c r="K257" s="104" t="s">
        <v>991</v>
      </c>
      <c r="L257" s="103">
        <v>17</v>
      </c>
      <c r="M257" s="121" t="e">
        <v>#VALUE!</v>
      </c>
    </row>
    <row r="258" spans="1:13" hidden="1" x14ac:dyDescent="0.25">
      <c r="A258" s="117" t="s">
        <v>1111</v>
      </c>
      <c r="B258" s="2" t="s">
        <v>1112</v>
      </c>
      <c r="C258" s="2" t="e">
        <v>#NAME?</v>
      </c>
      <c r="D258" s="2" t="s">
        <v>25</v>
      </c>
      <c r="E258" s="122">
        <v>0</v>
      </c>
      <c r="F258" s="119">
        <v>0</v>
      </c>
      <c r="G258" s="119">
        <v>242100</v>
      </c>
      <c r="H258" s="118">
        <v>242100</v>
      </c>
      <c r="I258" s="120">
        <f t="shared" si="3"/>
        <v>-242100</v>
      </c>
      <c r="J258" s="104" t="s">
        <v>698</v>
      </c>
      <c r="K258" s="104" t="s">
        <v>724</v>
      </c>
      <c r="L258" s="103">
        <v>8</v>
      </c>
      <c r="M258" s="121" t="e">
        <v>#VALUE!</v>
      </c>
    </row>
    <row r="259" spans="1:13" hidden="1" x14ac:dyDescent="0.25">
      <c r="A259" s="117" t="s">
        <v>1113</v>
      </c>
      <c r="B259" s="2" t="s">
        <v>1114</v>
      </c>
      <c r="C259" s="2" t="e">
        <v>#NAME?</v>
      </c>
      <c r="D259" s="2" t="s">
        <v>1</v>
      </c>
      <c r="E259" s="118">
        <v>3741</v>
      </c>
      <c r="F259" s="119">
        <v>84880</v>
      </c>
      <c r="G259" s="119">
        <v>81139</v>
      </c>
      <c r="H259" s="122">
        <v>0</v>
      </c>
      <c r="I259" s="120">
        <f t="shared" si="3"/>
        <v>0</v>
      </c>
      <c r="J259" s="104" t="s">
        <v>698</v>
      </c>
      <c r="K259" s="104" t="s">
        <v>724</v>
      </c>
      <c r="L259" s="103">
        <v>8</v>
      </c>
      <c r="M259" s="121" t="e">
        <v>#VALUE!</v>
      </c>
    </row>
    <row r="260" spans="1:13" hidden="1" x14ac:dyDescent="0.25">
      <c r="A260" s="117" t="s">
        <v>1115</v>
      </c>
      <c r="B260" s="2" t="s">
        <v>1116</v>
      </c>
      <c r="C260" s="2" t="e">
        <v>#NAME?</v>
      </c>
      <c r="D260" s="2" t="s">
        <v>25</v>
      </c>
      <c r="E260" s="122">
        <v>0</v>
      </c>
      <c r="F260" s="119">
        <v>0</v>
      </c>
      <c r="G260" s="119">
        <v>858600</v>
      </c>
      <c r="H260" s="118">
        <v>858600</v>
      </c>
      <c r="I260" s="120">
        <f t="shared" si="3"/>
        <v>-858600</v>
      </c>
      <c r="J260" s="104" t="s">
        <v>698</v>
      </c>
      <c r="K260" s="104" t="s">
        <v>724</v>
      </c>
      <c r="L260" s="103">
        <v>8</v>
      </c>
      <c r="M260" s="121" t="e">
        <v>#VALUE!</v>
      </c>
    </row>
    <row r="261" spans="1:13" hidden="1" x14ac:dyDescent="0.25">
      <c r="A261" s="117" t="s">
        <v>1117</v>
      </c>
      <c r="B261" s="2" t="s">
        <v>1118</v>
      </c>
      <c r="C261" s="2" t="e">
        <v>#NAME?</v>
      </c>
      <c r="D261" s="2" t="s">
        <v>25</v>
      </c>
      <c r="E261" s="122">
        <v>0</v>
      </c>
      <c r="F261" s="119">
        <v>124165</v>
      </c>
      <c r="G261" s="119">
        <v>124977</v>
      </c>
      <c r="H261" s="118">
        <v>812</v>
      </c>
      <c r="I261" s="120">
        <f t="shared" si="3"/>
        <v>-812</v>
      </c>
      <c r="J261" s="104" t="s">
        <v>698</v>
      </c>
      <c r="K261" s="104" t="s">
        <v>724</v>
      </c>
      <c r="L261" s="103">
        <v>8</v>
      </c>
      <c r="M261" s="121" t="e">
        <v>#VALUE!</v>
      </c>
    </row>
    <row r="262" spans="1:13" hidden="1" x14ac:dyDescent="0.25">
      <c r="A262" s="117" t="s">
        <v>1119</v>
      </c>
      <c r="B262" s="2" t="s">
        <v>1120</v>
      </c>
      <c r="C262" s="2" t="e">
        <v>#NAME?</v>
      </c>
      <c r="D262" s="2" t="s">
        <v>25</v>
      </c>
      <c r="E262" s="122">
        <v>0</v>
      </c>
      <c r="F262" s="119">
        <v>1486</v>
      </c>
      <c r="G262" s="119">
        <v>6436</v>
      </c>
      <c r="H262" s="118">
        <v>4950</v>
      </c>
      <c r="I262" s="120">
        <f t="shared" si="3"/>
        <v>-4950</v>
      </c>
      <c r="J262" s="104" t="s">
        <v>698</v>
      </c>
      <c r="K262" s="104" t="s">
        <v>724</v>
      </c>
      <c r="L262" s="103">
        <v>8</v>
      </c>
      <c r="M262" s="121" t="e">
        <v>#VALUE!</v>
      </c>
    </row>
    <row r="263" spans="1:13" hidden="1" x14ac:dyDescent="0.25">
      <c r="A263" s="117" t="s">
        <v>1121</v>
      </c>
      <c r="B263" s="2" t="s">
        <v>1122</v>
      </c>
      <c r="C263" s="2" t="e">
        <v>#NAME?</v>
      </c>
      <c r="D263" s="2" t="s">
        <v>1</v>
      </c>
      <c r="E263" s="118">
        <v>54000</v>
      </c>
      <c r="F263" s="119">
        <v>127800</v>
      </c>
      <c r="G263" s="119">
        <v>73800</v>
      </c>
      <c r="H263" s="122">
        <v>0</v>
      </c>
      <c r="I263" s="120">
        <f t="shared" si="3"/>
        <v>0</v>
      </c>
      <c r="J263" s="104" t="s">
        <v>698</v>
      </c>
      <c r="K263" s="104" t="s">
        <v>724</v>
      </c>
      <c r="L263" s="103">
        <v>8</v>
      </c>
      <c r="M263" s="121" t="e">
        <v>#VALUE!</v>
      </c>
    </row>
    <row r="264" spans="1:13" hidden="1" x14ac:dyDescent="0.25">
      <c r="A264" s="117" t="s">
        <v>1123</v>
      </c>
      <c r="B264" s="2" t="s">
        <v>256</v>
      </c>
      <c r="C264" s="2" t="e">
        <v>#NAME?</v>
      </c>
      <c r="D264" s="2" t="s">
        <v>25</v>
      </c>
      <c r="E264" s="118">
        <v>38487</v>
      </c>
      <c r="F264" s="119">
        <v>1454746</v>
      </c>
      <c r="G264" s="119">
        <v>1783459</v>
      </c>
      <c r="H264" s="118">
        <v>367200</v>
      </c>
      <c r="I264" s="120">
        <f t="shared" ref="I264:I327" si="4">IF(D264="dr",H264,-H264)</f>
        <v>-367200</v>
      </c>
      <c r="J264" s="104" t="s">
        <v>698</v>
      </c>
      <c r="K264" s="104" t="s">
        <v>724</v>
      </c>
      <c r="L264" s="103">
        <v>8</v>
      </c>
      <c r="M264" s="121" t="e">
        <v>#VALUE!</v>
      </c>
    </row>
    <row r="265" spans="1:13" hidden="1" x14ac:dyDescent="0.25">
      <c r="A265" s="117" t="s">
        <v>1124</v>
      </c>
      <c r="B265" s="2" t="s">
        <v>1125</v>
      </c>
      <c r="C265" s="2" t="e">
        <v>#NAME?</v>
      </c>
      <c r="D265" s="2" t="s">
        <v>1</v>
      </c>
      <c r="E265" s="118">
        <v>154000</v>
      </c>
      <c r="F265" s="119">
        <v>154000</v>
      </c>
      <c r="G265" s="119">
        <v>0</v>
      </c>
      <c r="H265" s="122">
        <v>0</v>
      </c>
      <c r="I265" s="120">
        <f t="shared" si="4"/>
        <v>0</v>
      </c>
      <c r="J265" s="104" t="s">
        <v>698</v>
      </c>
      <c r="K265" s="104" t="s">
        <v>724</v>
      </c>
      <c r="L265" s="103">
        <v>8</v>
      </c>
      <c r="M265" s="121" t="e">
        <v>#VALUE!</v>
      </c>
    </row>
    <row r="266" spans="1:13" hidden="1" x14ac:dyDescent="0.25">
      <c r="A266" s="117" t="s">
        <v>1126</v>
      </c>
      <c r="B266" s="2" t="s">
        <v>316</v>
      </c>
      <c r="C266" s="2" t="e">
        <v>#NAME?</v>
      </c>
      <c r="D266" s="2" t="s">
        <v>25</v>
      </c>
      <c r="E266" s="122">
        <v>0</v>
      </c>
      <c r="F266" s="119">
        <v>281000</v>
      </c>
      <c r="G266" s="119">
        <v>317000</v>
      </c>
      <c r="H266" s="118">
        <v>36000</v>
      </c>
      <c r="I266" s="120">
        <f t="shared" si="4"/>
        <v>-36000</v>
      </c>
      <c r="J266" s="104" t="s">
        <v>698</v>
      </c>
      <c r="K266" s="104" t="s">
        <v>724</v>
      </c>
      <c r="L266" s="103">
        <v>8</v>
      </c>
      <c r="M266" s="121" t="e">
        <v>#VALUE!</v>
      </c>
    </row>
    <row r="267" spans="1:13" hidden="1" x14ac:dyDescent="0.25">
      <c r="A267" s="117" t="s">
        <v>1127</v>
      </c>
      <c r="B267" s="2" t="s">
        <v>1128</v>
      </c>
      <c r="C267" s="2" t="e">
        <v>#NAME?</v>
      </c>
      <c r="D267" s="2" t="s">
        <v>1</v>
      </c>
      <c r="E267" s="118">
        <v>174000</v>
      </c>
      <c r="F267" s="119">
        <v>1392000</v>
      </c>
      <c r="G267" s="119">
        <v>1218000</v>
      </c>
      <c r="H267" s="122">
        <v>0</v>
      </c>
      <c r="I267" s="120">
        <f t="shared" si="4"/>
        <v>0</v>
      </c>
      <c r="J267" s="104" t="s">
        <v>698</v>
      </c>
      <c r="K267" s="104" t="s">
        <v>724</v>
      </c>
      <c r="L267" s="103">
        <v>8</v>
      </c>
      <c r="M267" s="121" t="e">
        <v>#VALUE!</v>
      </c>
    </row>
    <row r="268" spans="1:13" hidden="1" x14ac:dyDescent="0.25">
      <c r="A268" s="117" t="s">
        <v>1129</v>
      </c>
      <c r="B268" s="2" t="s">
        <v>1130</v>
      </c>
      <c r="C268" s="2" t="e">
        <v>#NAME?</v>
      </c>
      <c r="D268" s="2" t="s">
        <v>25</v>
      </c>
      <c r="E268" s="118">
        <v>180000</v>
      </c>
      <c r="F268" s="119">
        <v>180000</v>
      </c>
      <c r="G268" s="119">
        <v>5184000</v>
      </c>
      <c r="H268" s="118">
        <v>5184000</v>
      </c>
      <c r="I268" s="120">
        <f t="shared" si="4"/>
        <v>-5184000</v>
      </c>
      <c r="J268" s="104" t="s">
        <v>698</v>
      </c>
      <c r="K268" s="104" t="s">
        <v>724</v>
      </c>
      <c r="L268" s="103">
        <v>8</v>
      </c>
      <c r="M268" s="121" t="e">
        <v>#VALUE!</v>
      </c>
    </row>
    <row r="269" spans="1:13" hidden="1" x14ac:dyDescent="0.25">
      <c r="A269" s="117" t="s">
        <v>1131</v>
      </c>
      <c r="B269" s="2" t="s">
        <v>349</v>
      </c>
      <c r="C269" s="2" t="e">
        <v>#NAME?</v>
      </c>
      <c r="D269" s="2" t="s">
        <v>1</v>
      </c>
      <c r="E269" s="118">
        <v>300</v>
      </c>
      <c r="F269" s="119">
        <v>800</v>
      </c>
      <c r="G269" s="119">
        <v>500</v>
      </c>
      <c r="H269" s="122">
        <v>0</v>
      </c>
      <c r="I269" s="120">
        <f t="shared" si="4"/>
        <v>0</v>
      </c>
      <c r="J269" s="104" t="s">
        <v>698</v>
      </c>
      <c r="K269" s="104" t="s">
        <v>724</v>
      </c>
      <c r="L269" s="103">
        <v>8</v>
      </c>
      <c r="M269" s="121" t="e">
        <v>#VALUE!</v>
      </c>
    </row>
    <row r="270" spans="1:13" hidden="1" x14ac:dyDescent="0.25">
      <c r="A270" s="117" t="s">
        <v>1132</v>
      </c>
      <c r="B270" s="2" t="s">
        <v>246</v>
      </c>
      <c r="C270" s="2" t="e">
        <v>#NAME?</v>
      </c>
      <c r="D270" s="2" t="s">
        <v>1</v>
      </c>
      <c r="E270" s="118">
        <v>101250</v>
      </c>
      <c r="F270" s="119">
        <v>179550</v>
      </c>
      <c r="G270" s="119">
        <v>78300</v>
      </c>
      <c r="H270" s="122">
        <v>0</v>
      </c>
      <c r="I270" s="120">
        <f t="shared" si="4"/>
        <v>0</v>
      </c>
      <c r="J270" s="104" t="s">
        <v>698</v>
      </c>
      <c r="K270" s="104" t="s">
        <v>724</v>
      </c>
      <c r="L270" s="103">
        <v>8</v>
      </c>
      <c r="M270" s="121" t="e">
        <v>#VALUE!</v>
      </c>
    </row>
    <row r="271" spans="1:13" hidden="1" x14ac:dyDescent="0.25">
      <c r="A271" s="117" t="s">
        <v>1133</v>
      </c>
      <c r="B271" s="2" t="s">
        <v>1134</v>
      </c>
      <c r="C271" s="2" t="e">
        <v>#NAME?</v>
      </c>
      <c r="D271" s="2" t="s">
        <v>25</v>
      </c>
      <c r="E271" s="118">
        <v>64678</v>
      </c>
      <c r="F271" s="119">
        <v>544591</v>
      </c>
      <c r="G271" s="119">
        <v>889303</v>
      </c>
      <c r="H271" s="118">
        <v>409390</v>
      </c>
      <c r="I271" s="120">
        <f t="shared" si="4"/>
        <v>-409390</v>
      </c>
      <c r="J271" s="104" t="s">
        <v>698</v>
      </c>
      <c r="K271" s="104" t="s">
        <v>724</v>
      </c>
      <c r="L271" s="103">
        <v>8</v>
      </c>
      <c r="M271" s="121" t="e">
        <v>#VALUE!</v>
      </c>
    </row>
    <row r="272" spans="1:13" hidden="1" x14ac:dyDescent="0.25">
      <c r="A272" s="117" t="s">
        <v>1135</v>
      </c>
      <c r="B272" s="2" t="s">
        <v>1136</v>
      </c>
      <c r="C272" s="2" t="e">
        <v>#NAME?</v>
      </c>
      <c r="D272" s="2" t="s">
        <v>1</v>
      </c>
      <c r="E272" s="118">
        <v>63000</v>
      </c>
      <c r="F272" s="119">
        <v>63000</v>
      </c>
      <c r="G272" s="119">
        <v>0</v>
      </c>
      <c r="H272" s="122">
        <v>0</v>
      </c>
      <c r="I272" s="120">
        <f t="shared" si="4"/>
        <v>0</v>
      </c>
      <c r="J272" s="104" t="s">
        <v>698</v>
      </c>
      <c r="K272" s="104" t="s">
        <v>724</v>
      </c>
      <c r="L272" s="103">
        <v>8</v>
      </c>
      <c r="M272" s="121" t="e">
        <v>#VALUE!</v>
      </c>
    </row>
    <row r="273" spans="1:13" hidden="1" x14ac:dyDescent="0.25">
      <c r="A273" s="117" t="s">
        <v>1137</v>
      </c>
      <c r="B273" s="2" t="s">
        <v>1138</v>
      </c>
      <c r="C273" s="2" t="e">
        <v>#NAME?</v>
      </c>
      <c r="D273" s="2" t="s">
        <v>1</v>
      </c>
      <c r="E273" s="118">
        <v>184500</v>
      </c>
      <c r="F273" s="119">
        <v>184500</v>
      </c>
      <c r="G273" s="119">
        <v>0</v>
      </c>
      <c r="H273" s="122">
        <v>0</v>
      </c>
      <c r="I273" s="120">
        <f t="shared" si="4"/>
        <v>0</v>
      </c>
      <c r="J273" s="104" t="s">
        <v>698</v>
      </c>
      <c r="K273" s="104" t="s">
        <v>724</v>
      </c>
      <c r="L273" s="103">
        <v>8</v>
      </c>
      <c r="M273" s="121" t="e">
        <v>#VALUE!</v>
      </c>
    </row>
    <row r="274" spans="1:13" hidden="1" x14ac:dyDescent="0.25">
      <c r="A274" s="117" t="s">
        <v>1139</v>
      </c>
      <c r="B274" s="2" t="s">
        <v>377</v>
      </c>
      <c r="C274" s="2" t="e">
        <v>#NAME?</v>
      </c>
      <c r="D274" s="2" t="s">
        <v>25</v>
      </c>
      <c r="E274" s="122">
        <v>0</v>
      </c>
      <c r="F274" s="119">
        <v>0</v>
      </c>
      <c r="G274" s="119">
        <v>45000</v>
      </c>
      <c r="H274" s="118">
        <v>45000</v>
      </c>
      <c r="I274" s="120">
        <f t="shared" si="4"/>
        <v>-45000</v>
      </c>
      <c r="J274" s="104" t="s">
        <v>698</v>
      </c>
      <c r="K274" s="104" t="s">
        <v>724</v>
      </c>
      <c r="L274" s="103">
        <v>8</v>
      </c>
      <c r="M274" s="121" t="e">
        <v>#VALUE!</v>
      </c>
    </row>
    <row r="275" spans="1:13" hidden="1" x14ac:dyDescent="0.25">
      <c r="A275" s="117" t="s">
        <v>1140</v>
      </c>
      <c r="B275" s="2" t="s">
        <v>225</v>
      </c>
      <c r="C275" s="2" t="e">
        <v>#NAME?</v>
      </c>
      <c r="D275" s="2" t="s">
        <v>1</v>
      </c>
      <c r="E275" s="118">
        <v>1410</v>
      </c>
      <c r="F275" s="119">
        <v>2910</v>
      </c>
      <c r="G275" s="119">
        <v>1500</v>
      </c>
      <c r="H275" s="122">
        <v>0</v>
      </c>
      <c r="I275" s="120">
        <f t="shared" si="4"/>
        <v>0</v>
      </c>
      <c r="J275" s="104" t="s">
        <v>698</v>
      </c>
      <c r="K275" s="104" t="s">
        <v>724</v>
      </c>
      <c r="L275" s="103">
        <v>8</v>
      </c>
      <c r="M275" s="121" t="e">
        <v>#VALUE!</v>
      </c>
    </row>
    <row r="276" spans="1:13" hidden="1" x14ac:dyDescent="0.25">
      <c r="A276" s="117" t="s">
        <v>1141</v>
      </c>
      <c r="B276" s="2" t="s">
        <v>1142</v>
      </c>
      <c r="C276" s="2" t="e">
        <v>#NAME?</v>
      </c>
      <c r="D276" s="2" t="s">
        <v>25</v>
      </c>
      <c r="E276" s="118">
        <v>16860</v>
      </c>
      <c r="F276" s="119">
        <v>181150</v>
      </c>
      <c r="G276" s="119">
        <v>181251</v>
      </c>
      <c r="H276" s="118">
        <v>16961</v>
      </c>
      <c r="I276" s="120">
        <f t="shared" si="4"/>
        <v>-16961</v>
      </c>
      <c r="J276" s="104" t="s">
        <v>698</v>
      </c>
      <c r="K276" s="104" t="s">
        <v>724</v>
      </c>
      <c r="L276" s="103">
        <v>8</v>
      </c>
      <c r="M276" s="121" t="e">
        <v>#VALUE!</v>
      </c>
    </row>
    <row r="277" spans="1:13" hidden="1" x14ac:dyDescent="0.25">
      <c r="A277" s="117" t="s">
        <v>1143</v>
      </c>
      <c r="B277" s="2" t="s">
        <v>1144</v>
      </c>
      <c r="C277" s="2" t="e">
        <v>#NAME?</v>
      </c>
      <c r="D277" s="2" t="s">
        <v>25</v>
      </c>
      <c r="E277" s="122">
        <v>0</v>
      </c>
      <c r="F277" s="119">
        <v>136080</v>
      </c>
      <c r="G277" s="119">
        <v>958254</v>
      </c>
      <c r="H277" s="118">
        <v>822174</v>
      </c>
      <c r="I277" s="120">
        <f t="shared" si="4"/>
        <v>-822174</v>
      </c>
      <c r="J277" s="104" t="s">
        <v>698</v>
      </c>
      <c r="K277" s="104" t="s">
        <v>724</v>
      </c>
      <c r="L277" s="103">
        <v>8</v>
      </c>
      <c r="M277" s="121" t="e">
        <v>#VALUE!</v>
      </c>
    </row>
    <row r="278" spans="1:13" hidden="1" x14ac:dyDescent="0.25">
      <c r="A278" s="117" t="s">
        <v>1145</v>
      </c>
      <c r="B278" s="2" t="s">
        <v>1146</v>
      </c>
      <c r="C278" s="2" t="e">
        <v>#NAME?</v>
      </c>
      <c r="D278" s="2" t="s">
        <v>1</v>
      </c>
      <c r="E278" s="118">
        <v>29376</v>
      </c>
      <c r="F278" s="119">
        <v>29376</v>
      </c>
      <c r="G278" s="119">
        <v>0</v>
      </c>
      <c r="H278" s="122">
        <v>0</v>
      </c>
      <c r="I278" s="120">
        <f t="shared" si="4"/>
        <v>0</v>
      </c>
      <c r="J278" s="104" t="s">
        <v>698</v>
      </c>
      <c r="K278" s="104" t="s">
        <v>724</v>
      </c>
      <c r="L278" s="103">
        <v>8</v>
      </c>
      <c r="M278" s="121" t="e">
        <v>#VALUE!</v>
      </c>
    </row>
    <row r="279" spans="1:13" hidden="1" x14ac:dyDescent="0.25">
      <c r="A279" s="117" t="s">
        <v>1147</v>
      </c>
      <c r="B279" s="2" t="s">
        <v>254</v>
      </c>
      <c r="C279" s="2" t="e">
        <v>#NAME?</v>
      </c>
      <c r="D279" s="2" t="s">
        <v>1</v>
      </c>
      <c r="E279" s="118">
        <v>389025</v>
      </c>
      <c r="F279" s="119">
        <v>963748</v>
      </c>
      <c r="G279" s="119">
        <v>574723</v>
      </c>
      <c r="H279" s="122">
        <v>0</v>
      </c>
      <c r="I279" s="120">
        <f t="shared" si="4"/>
        <v>0</v>
      </c>
      <c r="J279" s="104" t="s">
        <v>698</v>
      </c>
      <c r="K279" s="104" t="s">
        <v>724</v>
      </c>
      <c r="L279" s="103">
        <v>8</v>
      </c>
      <c r="M279" s="121" t="e">
        <v>#VALUE!</v>
      </c>
    </row>
    <row r="280" spans="1:13" hidden="1" x14ac:dyDescent="0.25">
      <c r="A280" s="117" t="s">
        <v>1148</v>
      </c>
      <c r="B280" s="2" t="s">
        <v>306</v>
      </c>
      <c r="C280" s="2" t="e">
        <v>#NAME?</v>
      </c>
      <c r="D280" s="2" t="s">
        <v>1</v>
      </c>
      <c r="E280" s="118">
        <v>476212</v>
      </c>
      <c r="F280" s="119">
        <v>576484</v>
      </c>
      <c r="G280" s="119">
        <v>100272</v>
      </c>
      <c r="H280" s="122">
        <v>0</v>
      </c>
      <c r="I280" s="120">
        <f t="shared" si="4"/>
        <v>0</v>
      </c>
      <c r="J280" s="104" t="s">
        <v>698</v>
      </c>
      <c r="K280" s="104" t="s">
        <v>724</v>
      </c>
      <c r="L280" s="103">
        <v>8</v>
      </c>
      <c r="M280" s="121" t="e">
        <v>#VALUE!</v>
      </c>
    </row>
    <row r="281" spans="1:13" hidden="1" x14ac:dyDescent="0.25">
      <c r="A281" s="117" t="s">
        <v>1149</v>
      </c>
      <c r="B281" s="2" t="s">
        <v>210</v>
      </c>
      <c r="C281" s="2" t="e">
        <v>#NAME?</v>
      </c>
      <c r="D281" s="2" t="s">
        <v>25</v>
      </c>
      <c r="E281" s="118">
        <v>138750</v>
      </c>
      <c r="F281" s="119">
        <v>1049790</v>
      </c>
      <c r="G281" s="119">
        <v>1034160</v>
      </c>
      <c r="H281" s="118">
        <v>123120</v>
      </c>
      <c r="I281" s="120">
        <f t="shared" si="4"/>
        <v>-123120</v>
      </c>
      <c r="J281" s="104" t="s">
        <v>698</v>
      </c>
      <c r="K281" s="104" t="s">
        <v>724</v>
      </c>
      <c r="L281" s="103">
        <v>8</v>
      </c>
      <c r="M281" s="121" t="e">
        <v>#VALUE!</v>
      </c>
    </row>
    <row r="282" spans="1:13" hidden="1" x14ac:dyDescent="0.25">
      <c r="A282" s="117" t="s">
        <v>1150</v>
      </c>
      <c r="B282" s="2" t="s">
        <v>303</v>
      </c>
      <c r="C282" s="2" t="e">
        <v>#NAME?</v>
      </c>
      <c r="D282" s="2" t="s">
        <v>25</v>
      </c>
      <c r="E282" s="118">
        <v>172840</v>
      </c>
      <c r="F282" s="119">
        <v>471540</v>
      </c>
      <c r="G282" s="119">
        <v>443700</v>
      </c>
      <c r="H282" s="118">
        <v>145000</v>
      </c>
      <c r="I282" s="120">
        <f t="shared" si="4"/>
        <v>-145000</v>
      </c>
      <c r="J282" s="104" t="s">
        <v>698</v>
      </c>
      <c r="K282" s="104" t="s">
        <v>724</v>
      </c>
      <c r="L282" s="103">
        <v>8</v>
      </c>
      <c r="M282" s="121" t="e">
        <v>#VALUE!</v>
      </c>
    </row>
    <row r="283" spans="1:13" hidden="1" x14ac:dyDescent="0.25">
      <c r="A283" s="117" t="s">
        <v>1151</v>
      </c>
      <c r="B283" s="2" t="s">
        <v>1152</v>
      </c>
      <c r="C283" s="2" t="e">
        <v>#NAME?</v>
      </c>
      <c r="D283" s="2" t="s">
        <v>1</v>
      </c>
      <c r="E283" s="118">
        <v>69375</v>
      </c>
      <c r="F283" s="119">
        <v>69375</v>
      </c>
      <c r="G283" s="119">
        <v>0</v>
      </c>
      <c r="H283" s="122">
        <v>0</v>
      </c>
      <c r="I283" s="120">
        <f t="shared" si="4"/>
        <v>0</v>
      </c>
      <c r="J283" s="104" t="s">
        <v>698</v>
      </c>
      <c r="K283" s="104" t="s">
        <v>724</v>
      </c>
      <c r="L283" s="103">
        <v>8</v>
      </c>
      <c r="M283" s="121" t="e">
        <v>#VALUE!</v>
      </c>
    </row>
    <row r="284" spans="1:13" hidden="1" x14ac:dyDescent="0.25">
      <c r="A284" s="117" t="s">
        <v>1153</v>
      </c>
      <c r="B284" s="2" t="s">
        <v>356</v>
      </c>
      <c r="C284" s="2" t="e">
        <v>#NAME?</v>
      </c>
      <c r="D284" s="2" t="s">
        <v>25</v>
      </c>
      <c r="E284" s="118">
        <v>265373</v>
      </c>
      <c r="F284" s="119">
        <v>1596309</v>
      </c>
      <c r="G284" s="119">
        <v>2095180</v>
      </c>
      <c r="H284" s="118">
        <v>764244</v>
      </c>
      <c r="I284" s="120">
        <f t="shared" si="4"/>
        <v>-764244</v>
      </c>
      <c r="J284" s="104" t="s">
        <v>698</v>
      </c>
      <c r="K284" s="104" t="s">
        <v>724</v>
      </c>
      <c r="L284" s="103">
        <v>8</v>
      </c>
      <c r="M284" s="121" t="e">
        <v>#VALUE!</v>
      </c>
    </row>
    <row r="285" spans="1:13" hidden="1" x14ac:dyDescent="0.25">
      <c r="A285" s="117" t="s">
        <v>1154</v>
      </c>
      <c r="B285" s="2" t="s">
        <v>204</v>
      </c>
      <c r="C285" s="2" t="e">
        <v>#NAME?</v>
      </c>
      <c r="D285" s="2" t="s">
        <v>25</v>
      </c>
      <c r="E285" s="118">
        <v>30000</v>
      </c>
      <c r="F285" s="119">
        <v>556036</v>
      </c>
      <c r="G285" s="119">
        <v>568667</v>
      </c>
      <c r="H285" s="118">
        <v>42631</v>
      </c>
      <c r="I285" s="120">
        <f t="shared" si="4"/>
        <v>-42631</v>
      </c>
      <c r="J285" s="104" t="s">
        <v>698</v>
      </c>
      <c r="K285" s="104" t="s">
        <v>724</v>
      </c>
      <c r="L285" s="103">
        <v>8</v>
      </c>
      <c r="M285" s="121" t="e">
        <v>#VALUE!</v>
      </c>
    </row>
    <row r="286" spans="1:13" hidden="1" x14ac:dyDescent="0.25">
      <c r="A286" s="117" t="s">
        <v>1155</v>
      </c>
      <c r="B286" s="2" t="s">
        <v>251</v>
      </c>
      <c r="C286" s="2" t="e">
        <v>#NAME?</v>
      </c>
      <c r="D286" s="2" t="s">
        <v>25</v>
      </c>
      <c r="E286" s="118">
        <v>135600</v>
      </c>
      <c r="F286" s="119">
        <v>1547229</v>
      </c>
      <c r="G286" s="119">
        <v>1557897</v>
      </c>
      <c r="H286" s="118">
        <v>146268</v>
      </c>
      <c r="I286" s="120">
        <f t="shared" si="4"/>
        <v>-146268</v>
      </c>
      <c r="J286" s="104" t="s">
        <v>698</v>
      </c>
      <c r="K286" s="104" t="s">
        <v>724</v>
      </c>
      <c r="L286" s="103">
        <v>8</v>
      </c>
      <c r="M286" s="121" t="e">
        <v>#VALUE!</v>
      </c>
    </row>
    <row r="287" spans="1:13" hidden="1" x14ac:dyDescent="0.25">
      <c r="A287" s="117" t="s">
        <v>1156</v>
      </c>
      <c r="B287" s="2" t="s">
        <v>1157</v>
      </c>
      <c r="C287" s="2" t="e">
        <v>#NAME?</v>
      </c>
      <c r="D287" s="2" t="s">
        <v>1</v>
      </c>
      <c r="E287" s="118">
        <v>257391</v>
      </c>
      <c r="F287" s="119">
        <v>1312107</v>
      </c>
      <c r="G287" s="119">
        <v>1054716</v>
      </c>
      <c r="H287" s="122">
        <v>0</v>
      </c>
      <c r="I287" s="120">
        <f t="shared" si="4"/>
        <v>0</v>
      </c>
      <c r="J287" s="104" t="s">
        <v>698</v>
      </c>
      <c r="K287" s="104" t="s">
        <v>724</v>
      </c>
      <c r="L287" s="103">
        <v>8</v>
      </c>
      <c r="M287" s="121" t="e">
        <v>#VALUE!</v>
      </c>
    </row>
    <row r="288" spans="1:13" hidden="1" x14ac:dyDescent="0.25">
      <c r="A288" s="117" t="s">
        <v>1158</v>
      </c>
      <c r="B288" s="2" t="s">
        <v>255</v>
      </c>
      <c r="C288" s="2" t="e">
        <v>#NAME?</v>
      </c>
      <c r="D288" s="2" t="s">
        <v>1</v>
      </c>
      <c r="E288" s="118">
        <v>92812</v>
      </c>
      <c r="F288" s="119">
        <v>295087</v>
      </c>
      <c r="G288" s="119">
        <v>202275</v>
      </c>
      <c r="H288" s="122">
        <v>0</v>
      </c>
      <c r="I288" s="120">
        <f t="shared" si="4"/>
        <v>0</v>
      </c>
      <c r="J288" s="104" t="s">
        <v>698</v>
      </c>
      <c r="K288" s="104" t="s">
        <v>724</v>
      </c>
      <c r="L288" s="103">
        <v>8</v>
      </c>
      <c r="M288" s="121" t="e">
        <v>#VALUE!</v>
      </c>
    </row>
    <row r="289" spans="1:13" hidden="1" x14ac:dyDescent="0.25">
      <c r="A289" s="117" t="s">
        <v>1159</v>
      </c>
      <c r="B289" s="2" t="s">
        <v>1160</v>
      </c>
      <c r="C289" s="2" t="e">
        <v>#NAME?</v>
      </c>
      <c r="D289" s="2" t="s">
        <v>1</v>
      </c>
      <c r="E289" s="118">
        <v>4138</v>
      </c>
      <c r="F289" s="119">
        <v>4138</v>
      </c>
      <c r="G289" s="119">
        <v>0</v>
      </c>
      <c r="H289" s="122">
        <v>0</v>
      </c>
      <c r="I289" s="120">
        <f t="shared" si="4"/>
        <v>0</v>
      </c>
      <c r="J289" s="104" t="s">
        <v>698</v>
      </c>
      <c r="K289" s="104" t="s">
        <v>724</v>
      </c>
      <c r="L289" s="103">
        <v>8</v>
      </c>
      <c r="M289" s="121" t="e">
        <v>#VALUE!</v>
      </c>
    </row>
    <row r="290" spans="1:13" hidden="1" x14ac:dyDescent="0.25">
      <c r="A290" s="117" t="s">
        <v>1161</v>
      </c>
      <c r="B290" s="2" t="s">
        <v>248</v>
      </c>
      <c r="C290" s="2" t="e">
        <v>#NAME?</v>
      </c>
      <c r="D290" s="2" t="s">
        <v>25</v>
      </c>
      <c r="E290" s="118">
        <v>46200</v>
      </c>
      <c r="F290" s="119">
        <v>209100</v>
      </c>
      <c r="G290" s="119">
        <v>204750</v>
      </c>
      <c r="H290" s="118">
        <v>41850</v>
      </c>
      <c r="I290" s="120">
        <f t="shared" si="4"/>
        <v>-41850</v>
      </c>
      <c r="J290" s="104" t="s">
        <v>698</v>
      </c>
      <c r="K290" s="104" t="s">
        <v>724</v>
      </c>
      <c r="L290" s="103">
        <v>8</v>
      </c>
      <c r="M290" s="121" t="e">
        <v>#VALUE!</v>
      </c>
    </row>
    <row r="291" spans="1:13" hidden="1" x14ac:dyDescent="0.25">
      <c r="A291" s="117" t="s">
        <v>1162</v>
      </c>
      <c r="B291" s="2" t="s">
        <v>1163</v>
      </c>
      <c r="C291" s="2" t="e">
        <v>#NAME?</v>
      </c>
      <c r="D291" s="2" t="s">
        <v>1</v>
      </c>
      <c r="E291" s="122">
        <v>810</v>
      </c>
      <c r="F291" s="119">
        <v>590</v>
      </c>
      <c r="G291" s="119">
        <v>590</v>
      </c>
      <c r="H291" s="122">
        <v>810</v>
      </c>
      <c r="I291" s="120">
        <f t="shared" si="4"/>
        <v>810</v>
      </c>
      <c r="J291" s="104" t="s">
        <v>698</v>
      </c>
      <c r="K291" s="104" t="s">
        <v>991</v>
      </c>
      <c r="L291" s="103">
        <v>17</v>
      </c>
      <c r="M291" s="121" t="e">
        <v>#VALUE!</v>
      </c>
    </row>
    <row r="292" spans="1:13" hidden="1" x14ac:dyDescent="0.25">
      <c r="A292" s="117" t="s">
        <v>1164</v>
      </c>
      <c r="B292" s="2" t="s">
        <v>1165</v>
      </c>
      <c r="C292" s="2" t="e">
        <v>#NAME?</v>
      </c>
      <c r="D292" s="2" t="s">
        <v>25</v>
      </c>
      <c r="E292" s="118">
        <v>4493</v>
      </c>
      <c r="F292" s="119">
        <v>433188</v>
      </c>
      <c r="G292" s="119">
        <v>435132</v>
      </c>
      <c r="H292" s="118">
        <v>6437</v>
      </c>
      <c r="I292" s="120">
        <f t="shared" si="4"/>
        <v>-6437</v>
      </c>
      <c r="J292" s="104" t="s">
        <v>698</v>
      </c>
      <c r="K292" s="104" t="s">
        <v>724</v>
      </c>
      <c r="L292" s="103">
        <v>8</v>
      </c>
      <c r="M292" s="121" t="e">
        <v>#VALUE!</v>
      </c>
    </row>
    <row r="293" spans="1:13" hidden="1" x14ac:dyDescent="0.25">
      <c r="A293" s="117" t="s">
        <v>1166</v>
      </c>
      <c r="B293" s="2" t="s">
        <v>338</v>
      </c>
      <c r="C293" s="2" t="e">
        <v>#NAME?</v>
      </c>
      <c r="D293" s="2" t="s">
        <v>1</v>
      </c>
      <c r="E293" s="118">
        <v>4478</v>
      </c>
      <c r="F293" s="119">
        <v>41458</v>
      </c>
      <c r="G293" s="119">
        <v>36980</v>
      </c>
      <c r="H293" s="122">
        <v>0</v>
      </c>
      <c r="I293" s="120">
        <f t="shared" si="4"/>
        <v>0</v>
      </c>
      <c r="J293" s="104" t="s">
        <v>698</v>
      </c>
      <c r="K293" s="104" t="s">
        <v>724</v>
      </c>
      <c r="L293" s="103">
        <v>8</v>
      </c>
      <c r="M293" s="121" t="e">
        <v>#VALUE!</v>
      </c>
    </row>
    <row r="294" spans="1:13" hidden="1" x14ac:dyDescent="0.25">
      <c r="A294" s="117" t="s">
        <v>1167</v>
      </c>
      <c r="B294" s="2" t="s">
        <v>302</v>
      </c>
      <c r="C294" s="2" t="e">
        <v>#NAME?</v>
      </c>
      <c r="D294" s="2" t="s">
        <v>25</v>
      </c>
      <c r="E294" s="118">
        <v>645968</v>
      </c>
      <c r="F294" s="119">
        <v>2928008</v>
      </c>
      <c r="G294" s="119">
        <v>2283660</v>
      </c>
      <c r="H294" s="118">
        <v>1620</v>
      </c>
      <c r="I294" s="120">
        <f t="shared" si="4"/>
        <v>-1620</v>
      </c>
      <c r="J294" s="104" t="s">
        <v>698</v>
      </c>
      <c r="K294" s="104" t="s">
        <v>724</v>
      </c>
      <c r="L294" s="103">
        <v>8</v>
      </c>
      <c r="M294" s="121" t="e">
        <v>#VALUE!</v>
      </c>
    </row>
    <row r="295" spans="1:13" hidden="1" x14ac:dyDescent="0.25">
      <c r="A295" s="117" t="s">
        <v>1168</v>
      </c>
      <c r="B295" s="2" t="s">
        <v>207</v>
      </c>
      <c r="C295" s="2" t="e">
        <v>#NAME?</v>
      </c>
      <c r="D295" s="2" t="s">
        <v>1</v>
      </c>
      <c r="E295" s="118">
        <v>25966</v>
      </c>
      <c r="F295" s="119">
        <v>252674</v>
      </c>
      <c r="G295" s="119">
        <v>226708</v>
      </c>
      <c r="H295" s="122">
        <v>0</v>
      </c>
      <c r="I295" s="120">
        <f t="shared" si="4"/>
        <v>0</v>
      </c>
      <c r="J295" s="104" t="s">
        <v>698</v>
      </c>
      <c r="K295" s="104" t="s">
        <v>724</v>
      </c>
      <c r="L295" s="103">
        <v>8</v>
      </c>
      <c r="M295" s="121" t="e">
        <v>#VALUE!</v>
      </c>
    </row>
    <row r="296" spans="1:13" hidden="1" x14ac:dyDescent="0.25">
      <c r="A296" s="117" t="s">
        <v>1169</v>
      </c>
      <c r="B296" s="2" t="s">
        <v>1170</v>
      </c>
      <c r="C296" s="2" t="e">
        <v>#NAME?</v>
      </c>
      <c r="D296" s="2" t="s">
        <v>1</v>
      </c>
      <c r="E296" s="118">
        <v>38610</v>
      </c>
      <c r="F296" s="119">
        <v>78410</v>
      </c>
      <c r="G296" s="119">
        <v>39800</v>
      </c>
      <c r="H296" s="122">
        <v>0</v>
      </c>
      <c r="I296" s="120">
        <f t="shared" si="4"/>
        <v>0</v>
      </c>
      <c r="J296" s="104" t="s">
        <v>698</v>
      </c>
      <c r="K296" s="104" t="s">
        <v>724</v>
      </c>
      <c r="L296" s="103">
        <v>8</v>
      </c>
      <c r="M296" s="121" t="e">
        <v>#VALUE!</v>
      </c>
    </row>
    <row r="297" spans="1:13" hidden="1" x14ac:dyDescent="0.25">
      <c r="A297" s="117" t="s">
        <v>1171</v>
      </c>
      <c r="B297" s="2" t="s">
        <v>1172</v>
      </c>
      <c r="C297" s="2" t="e">
        <v>#NAME?</v>
      </c>
      <c r="D297" s="2" t="s">
        <v>1</v>
      </c>
      <c r="E297" s="118">
        <v>50000</v>
      </c>
      <c r="F297" s="119">
        <v>50000</v>
      </c>
      <c r="G297" s="119">
        <v>0</v>
      </c>
      <c r="H297" s="122">
        <v>0</v>
      </c>
      <c r="I297" s="120">
        <f t="shared" si="4"/>
        <v>0</v>
      </c>
      <c r="J297" s="104" t="s">
        <v>698</v>
      </c>
      <c r="K297" s="104" t="s">
        <v>724</v>
      </c>
      <c r="L297" s="103">
        <v>8</v>
      </c>
      <c r="M297" s="121" t="e">
        <v>#VALUE!</v>
      </c>
    </row>
    <row r="298" spans="1:13" hidden="1" x14ac:dyDescent="0.25">
      <c r="A298" s="117" t="s">
        <v>1173</v>
      </c>
      <c r="B298" s="2" t="s">
        <v>1174</v>
      </c>
      <c r="C298" s="2" t="e">
        <v>#NAME?</v>
      </c>
      <c r="D298" s="2" t="s">
        <v>25</v>
      </c>
      <c r="E298" s="118">
        <v>0</v>
      </c>
      <c r="F298" s="119">
        <v>0</v>
      </c>
      <c r="G298" s="119">
        <v>463500</v>
      </c>
      <c r="H298" s="118">
        <v>463500</v>
      </c>
      <c r="I298" s="120">
        <f t="shared" si="4"/>
        <v>-463500</v>
      </c>
      <c r="J298" s="104" t="s">
        <v>698</v>
      </c>
      <c r="K298" s="104" t="s">
        <v>724</v>
      </c>
      <c r="L298" s="103">
        <v>8</v>
      </c>
      <c r="M298" s="121" t="e">
        <v>#VALUE!</v>
      </c>
    </row>
    <row r="299" spans="1:13" hidden="1" x14ac:dyDescent="0.25">
      <c r="A299" s="117" t="s">
        <v>1175</v>
      </c>
      <c r="B299" s="2" t="s">
        <v>1176</v>
      </c>
      <c r="C299" s="2" t="e">
        <v>#NAME?</v>
      </c>
      <c r="D299" s="2" t="s">
        <v>25</v>
      </c>
      <c r="E299" s="122">
        <v>0</v>
      </c>
      <c r="F299" s="119">
        <v>31685</v>
      </c>
      <c r="G299" s="119">
        <v>119712</v>
      </c>
      <c r="H299" s="118">
        <v>88027</v>
      </c>
      <c r="I299" s="120">
        <f t="shared" si="4"/>
        <v>-88027</v>
      </c>
      <c r="J299" s="104" t="s">
        <v>698</v>
      </c>
      <c r="K299" s="104" t="s">
        <v>724</v>
      </c>
      <c r="L299" s="103">
        <v>8</v>
      </c>
      <c r="M299" s="121" t="e">
        <v>#VALUE!</v>
      </c>
    </row>
    <row r="300" spans="1:13" hidden="1" x14ac:dyDescent="0.25">
      <c r="A300" s="117" t="s">
        <v>1177</v>
      </c>
      <c r="B300" s="2" t="s">
        <v>1178</v>
      </c>
      <c r="C300" s="2" t="e">
        <v>#NAME?</v>
      </c>
      <c r="D300" s="2" t="s">
        <v>25</v>
      </c>
      <c r="E300" s="122">
        <v>0</v>
      </c>
      <c r="F300" s="119">
        <v>0</v>
      </c>
      <c r="G300" s="119">
        <v>22500</v>
      </c>
      <c r="H300" s="118">
        <v>22500</v>
      </c>
      <c r="I300" s="120">
        <f t="shared" si="4"/>
        <v>-22500</v>
      </c>
      <c r="J300" s="104" t="s">
        <v>698</v>
      </c>
      <c r="K300" s="104" t="s">
        <v>724</v>
      </c>
      <c r="L300" s="103">
        <v>8</v>
      </c>
      <c r="M300" s="121" t="e">
        <v>#VALUE!</v>
      </c>
    </row>
    <row r="301" spans="1:13" hidden="1" x14ac:dyDescent="0.25">
      <c r="A301" s="117" t="s">
        <v>1179</v>
      </c>
      <c r="B301" s="2" t="s">
        <v>212</v>
      </c>
      <c r="C301" s="2" t="e">
        <v>#NAME?</v>
      </c>
      <c r="D301" s="2" t="s">
        <v>25</v>
      </c>
      <c r="E301" s="118">
        <v>11250</v>
      </c>
      <c r="F301" s="119">
        <v>60750</v>
      </c>
      <c r="G301" s="119">
        <v>54000</v>
      </c>
      <c r="H301" s="118">
        <v>4500</v>
      </c>
      <c r="I301" s="120">
        <f t="shared" si="4"/>
        <v>-4500</v>
      </c>
      <c r="J301" s="104" t="s">
        <v>698</v>
      </c>
      <c r="K301" s="104" t="s">
        <v>724</v>
      </c>
      <c r="L301" s="103">
        <v>8</v>
      </c>
      <c r="M301" s="121" t="e">
        <v>#VALUE!</v>
      </c>
    </row>
    <row r="302" spans="1:13" hidden="1" x14ac:dyDescent="0.25">
      <c r="A302" s="117" t="s">
        <v>1180</v>
      </c>
      <c r="B302" s="2" t="s">
        <v>1181</v>
      </c>
      <c r="C302" s="2" t="e">
        <v>#NAME?</v>
      </c>
      <c r="D302" s="2" t="s">
        <v>1</v>
      </c>
      <c r="E302" s="122">
        <v>0</v>
      </c>
      <c r="F302" s="119">
        <v>1097400</v>
      </c>
      <c r="G302" s="119">
        <v>1034860</v>
      </c>
      <c r="H302" s="122">
        <v>62540</v>
      </c>
      <c r="I302" s="120">
        <f t="shared" si="4"/>
        <v>62540</v>
      </c>
      <c r="J302" s="104" t="s">
        <v>698</v>
      </c>
      <c r="K302" s="104" t="s">
        <v>724</v>
      </c>
      <c r="L302" s="103">
        <v>8</v>
      </c>
      <c r="M302" s="121" t="e">
        <v>#VALUE!</v>
      </c>
    </row>
    <row r="303" spans="1:13" hidden="1" x14ac:dyDescent="0.25">
      <c r="A303" s="117" t="s">
        <v>1182</v>
      </c>
      <c r="B303" s="2" t="s">
        <v>1183</v>
      </c>
      <c r="C303" s="2" t="e">
        <v>#NAME?</v>
      </c>
      <c r="D303" s="2" t="s">
        <v>1</v>
      </c>
      <c r="E303" s="118">
        <v>90000</v>
      </c>
      <c r="F303" s="119">
        <v>90000</v>
      </c>
      <c r="G303" s="119">
        <v>0</v>
      </c>
      <c r="H303" s="122">
        <v>0</v>
      </c>
      <c r="I303" s="120">
        <f t="shared" si="4"/>
        <v>0</v>
      </c>
      <c r="J303" s="104" t="s">
        <v>698</v>
      </c>
      <c r="K303" s="104" t="s">
        <v>724</v>
      </c>
      <c r="L303" s="103">
        <v>8</v>
      </c>
      <c r="M303" s="121" t="e">
        <v>#VALUE!</v>
      </c>
    </row>
    <row r="304" spans="1:13" hidden="1" x14ac:dyDescent="0.25">
      <c r="A304" s="117" t="s">
        <v>1184</v>
      </c>
      <c r="B304" s="2" t="s">
        <v>350</v>
      </c>
      <c r="C304" s="2" t="e">
        <v>#NAME?</v>
      </c>
      <c r="D304" s="2" t="s">
        <v>25</v>
      </c>
      <c r="E304" s="122">
        <v>50658</v>
      </c>
      <c r="F304" s="119">
        <v>28766</v>
      </c>
      <c r="G304" s="119">
        <v>79424</v>
      </c>
      <c r="H304" s="118">
        <v>0</v>
      </c>
      <c r="I304" s="120">
        <f t="shared" si="4"/>
        <v>0</v>
      </c>
      <c r="J304" s="104" t="s">
        <v>698</v>
      </c>
      <c r="K304" s="104" t="s">
        <v>991</v>
      </c>
      <c r="L304" s="103">
        <v>17</v>
      </c>
      <c r="M304" s="121" t="e">
        <v>#VALUE!</v>
      </c>
    </row>
    <row r="305" spans="1:13" hidden="1" x14ac:dyDescent="0.25">
      <c r="A305" s="117" t="s">
        <v>1185</v>
      </c>
      <c r="B305" s="2" t="s">
        <v>262</v>
      </c>
      <c r="C305" s="2" t="e">
        <v>#NAME?</v>
      </c>
      <c r="D305" s="2" t="s">
        <v>25</v>
      </c>
      <c r="E305" s="118">
        <v>112500</v>
      </c>
      <c r="F305" s="119">
        <v>1537380</v>
      </c>
      <c r="G305" s="119">
        <v>1559880</v>
      </c>
      <c r="H305" s="118">
        <v>135000</v>
      </c>
      <c r="I305" s="120">
        <f t="shared" si="4"/>
        <v>-135000</v>
      </c>
      <c r="J305" s="104" t="s">
        <v>698</v>
      </c>
      <c r="K305" s="104" t="s">
        <v>724</v>
      </c>
      <c r="L305" s="103">
        <v>8</v>
      </c>
      <c r="M305" s="121" t="e">
        <v>#VALUE!</v>
      </c>
    </row>
    <row r="306" spans="1:13" hidden="1" x14ac:dyDescent="0.25">
      <c r="A306" s="117" t="s">
        <v>1186</v>
      </c>
      <c r="B306" s="2" t="s">
        <v>213</v>
      </c>
      <c r="C306" s="2" t="e">
        <v>#NAME?</v>
      </c>
      <c r="D306" s="2" t="s">
        <v>25</v>
      </c>
      <c r="E306" s="118">
        <v>24300</v>
      </c>
      <c r="F306" s="119">
        <v>176850</v>
      </c>
      <c r="G306" s="119">
        <v>179550</v>
      </c>
      <c r="H306" s="118">
        <v>27000</v>
      </c>
      <c r="I306" s="120">
        <f t="shared" si="4"/>
        <v>-27000</v>
      </c>
      <c r="J306" s="104" t="s">
        <v>698</v>
      </c>
      <c r="K306" s="104" t="s">
        <v>724</v>
      </c>
      <c r="L306" s="103">
        <v>8</v>
      </c>
      <c r="M306" s="121" t="e">
        <v>#VALUE!</v>
      </c>
    </row>
    <row r="307" spans="1:13" hidden="1" x14ac:dyDescent="0.25">
      <c r="A307" s="117" t="s">
        <v>1187</v>
      </c>
      <c r="B307" s="2" t="s">
        <v>1188</v>
      </c>
      <c r="C307" s="2" t="e">
        <v>#NAME?</v>
      </c>
      <c r="D307" s="2" t="s">
        <v>1</v>
      </c>
      <c r="E307" s="122">
        <v>0</v>
      </c>
      <c r="F307" s="119">
        <v>15749</v>
      </c>
      <c r="G307" s="119">
        <v>0</v>
      </c>
      <c r="H307" s="122">
        <v>15749</v>
      </c>
      <c r="I307" s="120">
        <f t="shared" si="4"/>
        <v>15749</v>
      </c>
      <c r="J307" s="104" t="s">
        <v>698</v>
      </c>
      <c r="K307" s="104" t="s">
        <v>724</v>
      </c>
      <c r="L307" s="103">
        <v>8</v>
      </c>
      <c r="M307" s="121" t="e">
        <v>#VALUE!</v>
      </c>
    </row>
    <row r="308" spans="1:13" hidden="1" x14ac:dyDescent="0.25">
      <c r="A308" s="117" t="s">
        <v>1189</v>
      </c>
      <c r="B308" s="2" t="s">
        <v>1190</v>
      </c>
      <c r="C308" s="2" t="e">
        <v>#NAME?</v>
      </c>
      <c r="D308" s="2" t="s">
        <v>1</v>
      </c>
      <c r="E308" s="118">
        <v>5500</v>
      </c>
      <c r="F308" s="119">
        <v>5500</v>
      </c>
      <c r="G308" s="119">
        <v>0</v>
      </c>
      <c r="H308" s="122">
        <v>0</v>
      </c>
      <c r="I308" s="120">
        <f t="shared" si="4"/>
        <v>0</v>
      </c>
      <c r="J308" s="104" t="s">
        <v>698</v>
      </c>
      <c r="K308" s="104" t="s">
        <v>724</v>
      </c>
      <c r="L308" s="103">
        <v>8</v>
      </c>
      <c r="M308" s="121" t="e">
        <v>#VALUE!</v>
      </c>
    </row>
    <row r="309" spans="1:13" hidden="1" x14ac:dyDescent="0.25">
      <c r="A309" s="117" t="s">
        <v>1191</v>
      </c>
      <c r="B309" s="2" t="s">
        <v>1192</v>
      </c>
      <c r="C309" s="2" t="e">
        <v>#NAME?</v>
      </c>
      <c r="D309" s="2" t="s">
        <v>1</v>
      </c>
      <c r="E309" s="118">
        <v>64088</v>
      </c>
      <c r="F309" s="119">
        <v>64088</v>
      </c>
      <c r="G309" s="119">
        <v>0</v>
      </c>
      <c r="H309" s="122">
        <v>0</v>
      </c>
      <c r="I309" s="120">
        <f t="shared" si="4"/>
        <v>0</v>
      </c>
      <c r="J309" s="104" t="s">
        <v>698</v>
      </c>
      <c r="K309" s="104" t="s">
        <v>724</v>
      </c>
      <c r="L309" s="103">
        <v>8</v>
      </c>
      <c r="M309" s="121" t="e">
        <v>#VALUE!</v>
      </c>
    </row>
    <row r="310" spans="1:13" hidden="1" x14ac:dyDescent="0.25">
      <c r="A310" s="117" t="s">
        <v>1193</v>
      </c>
      <c r="B310" s="2" t="s">
        <v>1194</v>
      </c>
      <c r="C310" s="2" t="e">
        <v>#NAME?</v>
      </c>
      <c r="D310" s="2" t="s">
        <v>1</v>
      </c>
      <c r="E310" s="118">
        <v>58961</v>
      </c>
      <c r="F310" s="119">
        <v>58961</v>
      </c>
      <c r="G310" s="119">
        <v>0</v>
      </c>
      <c r="H310" s="122">
        <v>0</v>
      </c>
      <c r="I310" s="120">
        <f t="shared" si="4"/>
        <v>0</v>
      </c>
      <c r="J310" s="104" t="s">
        <v>698</v>
      </c>
      <c r="K310" s="104" t="s">
        <v>724</v>
      </c>
      <c r="L310" s="103">
        <v>8</v>
      </c>
      <c r="M310" s="121" t="e">
        <v>#VALUE!</v>
      </c>
    </row>
    <row r="311" spans="1:13" hidden="1" x14ac:dyDescent="0.25">
      <c r="A311" s="117" t="s">
        <v>1195</v>
      </c>
      <c r="B311" s="2" t="s">
        <v>243</v>
      </c>
      <c r="C311" s="2" t="e">
        <v>#NAME?</v>
      </c>
      <c r="D311" s="2" t="s">
        <v>1</v>
      </c>
      <c r="E311" s="118">
        <v>4130</v>
      </c>
      <c r="F311" s="119">
        <v>12909</v>
      </c>
      <c r="G311" s="119">
        <v>8779</v>
      </c>
      <c r="H311" s="122">
        <v>0</v>
      </c>
      <c r="I311" s="120">
        <f t="shared" si="4"/>
        <v>0</v>
      </c>
      <c r="J311" s="104" t="s">
        <v>698</v>
      </c>
      <c r="K311" s="104" t="s">
        <v>724</v>
      </c>
      <c r="L311" s="103">
        <v>8</v>
      </c>
      <c r="M311" s="121" t="e">
        <v>#VALUE!</v>
      </c>
    </row>
    <row r="312" spans="1:13" hidden="1" x14ac:dyDescent="0.25">
      <c r="A312" s="117" t="s">
        <v>1196</v>
      </c>
      <c r="B312" s="2" t="s">
        <v>1197</v>
      </c>
      <c r="C312" s="2" t="e">
        <v>#NAME?</v>
      </c>
      <c r="D312" s="2" t="s">
        <v>25</v>
      </c>
      <c r="E312" s="122">
        <v>81313</v>
      </c>
      <c r="F312" s="119">
        <v>0</v>
      </c>
      <c r="G312" s="119">
        <v>81313</v>
      </c>
      <c r="H312" s="118">
        <v>0</v>
      </c>
      <c r="I312" s="120">
        <f t="shared" si="4"/>
        <v>0</v>
      </c>
      <c r="J312" s="104" t="s">
        <v>698</v>
      </c>
      <c r="K312" s="104" t="s">
        <v>991</v>
      </c>
      <c r="L312" s="103">
        <v>17</v>
      </c>
      <c r="M312" s="121" t="e">
        <v>#VALUE!</v>
      </c>
    </row>
    <row r="313" spans="1:13" hidden="1" x14ac:dyDescent="0.25">
      <c r="A313" s="117" t="s">
        <v>1198</v>
      </c>
      <c r="B313" s="2" t="s">
        <v>1199</v>
      </c>
      <c r="C313" s="2" t="e">
        <v>#NAME?</v>
      </c>
      <c r="D313" s="2" t="s">
        <v>1</v>
      </c>
      <c r="E313" s="122">
        <v>238001</v>
      </c>
      <c r="F313" s="119">
        <v>0</v>
      </c>
      <c r="G313" s="119">
        <v>0</v>
      </c>
      <c r="H313" s="122">
        <v>238001</v>
      </c>
      <c r="I313" s="120">
        <f t="shared" si="4"/>
        <v>238001</v>
      </c>
      <c r="J313" s="104" t="s">
        <v>698</v>
      </c>
      <c r="K313" s="104" t="s">
        <v>991</v>
      </c>
      <c r="L313" s="103">
        <v>17</v>
      </c>
      <c r="M313" s="121" t="e">
        <v>#VALUE!</v>
      </c>
    </row>
    <row r="314" spans="1:13" hidden="1" x14ac:dyDescent="0.25">
      <c r="A314" s="117" t="s">
        <v>1200</v>
      </c>
      <c r="B314" s="2" t="s">
        <v>209</v>
      </c>
      <c r="C314" s="2" t="e">
        <v>#NAME?</v>
      </c>
      <c r="D314" s="2" t="s">
        <v>1</v>
      </c>
      <c r="E314" s="118">
        <v>90000</v>
      </c>
      <c r="F314" s="119">
        <v>634500</v>
      </c>
      <c r="G314" s="119">
        <v>544500</v>
      </c>
      <c r="H314" s="122">
        <v>0</v>
      </c>
      <c r="I314" s="120">
        <f t="shared" si="4"/>
        <v>0</v>
      </c>
      <c r="J314" s="104" t="s">
        <v>698</v>
      </c>
      <c r="K314" s="104" t="s">
        <v>724</v>
      </c>
      <c r="L314" s="103">
        <v>8</v>
      </c>
      <c r="M314" s="121" t="e">
        <v>#VALUE!</v>
      </c>
    </row>
    <row r="315" spans="1:13" hidden="1" x14ac:dyDescent="0.25">
      <c r="A315" s="117" t="s">
        <v>1201</v>
      </c>
      <c r="B315" s="2" t="s">
        <v>258</v>
      </c>
      <c r="C315" s="2" t="e">
        <v>#NAME?</v>
      </c>
      <c r="D315" s="2" t="s">
        <v>1</v>
      </c>
      <c r="E315" s="118">
        <v>43800</v>
      </c>
      <c r="F315" s="119">
        <v>434675</v>
      </c>
      <c r="G315" s="119">
        <v>390875</v>
      </c>
      <c r="H315" s="122">
        <v>0</v>
      </c>
      <c r="I315" s="120">
        <f t="shared" si="4"/>
        <v>0</v>
      </c>
      <c r="J315" s="104" t="s">
        <v>698</v>
      </c>
      <c r="K315" s="104" t="s">
        <v>724</v>
      </c>
      <c r="L315" s="103">
        <v>8</v>
      </c>
      <c r="M315" s="121" t="e">
        <v>#VALUE!</v>
      </c>
    </row>
    <row r="316" spans="1:13" hidden="1" x14ac:dyDescent="0.25">
      <c r="A316" s="117" t="s">
        <v>1202</v>
      </c>
      <c r="B316" s="2" t="s">
        <v>343</v>
      </c>
      <c r="C316" s="2" t="e">
        <v>#NAME?</v>
      </c>
      <c r="D316" s="2" t="s">
        <v>25</v>
      </c>
      <c r="E316" s="122">
        <v>0</v>
      </c>
      <c r="F316" s="119">
        <v>57120</v>
      </c>
      <c r="G316" s="119">
        <v>57300</v>
      </c>
      <c r="H316" s="118">
        <v>180</v>
      </c>
      <c r="I316" s="120">
        <f t="shared" si="4"/>
        <v>-180</v>
      </c>
      <c r="J316" s="104" t="s">
        <v>698</v>
      </c>
      <c r="K316" s="104" t="s">
        <v>724</v>
      </c>
      <c r="L316" s="103">
        <v>8</v>
      </c>
      <c r="M316" s="121" t="e">
        <v>#VALUE!</v>
      </c>
    </row>
    <row r="317" spans="1:13" hidden="1" x14ac:dyDescent="0.25">
      <c r="A317" s="117" t="s">
        <v>1203</v>
      </c>
      <c r="B317" s="2" t="s">
        <v>224</v>
      </c>
      <c r="C317" s="2" t="e">
        <v>#NAME?</v>
      </c>
      <c r="D317" s="2" t="s">
        <v>1</v>
      </c>
      <c r="E317" s="118">
        <v>1109708</v>
      </c>
      <c r="F317" s="119">
        <v>2483335</v>
      </c>
      <c r="G317" s="119">
        <v>1373627</v>
      </c>
      <c r="H317" s="122">
        <v>0</v>
      </c>
      <c r="I317" s="120">
        <f t="shared" si="4"/>
        <v>0</v>
      </c>
      <c r="J317" s="104" t="s">
        <v>698</v>
      </c>
      <c r="K317" s="104" t="s">
        <v>724</v>
      </c>
      <c r="L317" s="103">
        <v>8</v>
      </c>
      <c r="M317" s="121" t="e">
        <v>#VALUE!</v>
      </c>
    </row>
    <row r="318" spans="1:13" hidden="1" x14ac:dyDescent="0.25">
      <c r="A318" s="117" t="s">
        <v>1204</v>
      </c>
      <c r="B318" s="2" t="s">
        <v>1205</v>
      </c>
      <c r="C318" s="2" t="e">
        <v>#NAME?</v>
      </c>
      <c r="D318" s="2" t="s">
        <v>1</v>
      </c>
      <c r="E318" s="118">
        <v>459256</v>
      </c>
      <c r="F318" s="119">
        <v>487083</v>
      </c>
      <c r="G318" s="119">
        <v>27827</v>
      </c>
      <c r="H318" s="122">
        <v>0</v>
      </c>
      <c r="I318" s="120">
        <f t="shared" si="4"/>
        <v>0</v>
      </c>
      <c r="J318" s="104" t="s">
        <v>698</v>
      </c>
      <c r="K318" s="104" t="s">
        <v>724</v>
      </c>
      <c r="L318" s="103">
        <v>8</v>
      </c>
      <c r="M318" s="121" t="e">
        <v>#VALUE!</v>
      </c>
    </row>
    <row r="319" spans="1:13" hidden="1" x14ac:dyDescent="0.25">
      <c r="A319" s="117" t="s">
        <v>1206</v>
      </c>
      <c r="B319" s="2" t="s">
        <v>1207</v>
      </c>
      <c r="C319" s="2" t="e">
        <v>#NAME?</v>
      </c>
      <c r="D319" s="2" t="s">
        <v>1</v>
      </c>
      <c r="E319" s="118">
        <v>60478</v>
      </c>
      <c r="F319" s="119">
        <v>189892</v>
      </c>
      <c r="G319" s="119">
        <v>129414</v>
      </c>
      <c r="H319" s="122">
        <v>0</v>
      </c>
      <c r="I319" s="120">
        <f t="shared" si="4"/>
        <v>0</v>
      </c>
      <c r="J319" s="104" t="s">
        <v>698</v>
      </c>
      <c r="K319" s="104" t="s">
        <v>724</v>
      </c>
      <c r="L319" s="103">
        <v>8</v>
      </c>
      <c r="M319" s="121" t="e">
        <v>#VALUE!</v>
      </c>
    </row>
    <row r="320" spans="1:13" hidden="1" x14ac:dyDescent="0.25">
      <c r="A320" s="117" t="s">
        <v>1208</v>
      </c>
      <c r="B320" s="2" t="s">
        <v>1209</v>
      </c>
      <c r="C320" s="2" t="e">
        <v>#NAME?</v>
      </c>
      <c r="D320" s="2" t="s">
        <v>25</v>
      </c>
      <c r="E320" s="122">
        <v>0</v>
      </c>
      <c r="F320" s="119">
        <v>85140</v>
      </c>
      <c r="G320" s="119">
        <v>88740</v>
      </c>
      <c r="H320" s="118">
        <v>3600</v>
      </c>
      <c r="I320" s="120">
        <f t="shared" si="4"/>
        <v>-3600</v>
      </c>
      <c r="J320" s="104" t="s">
        <v>698</v>
      </c>
      <c r="K320" s="104" t="s">
        <v>724</v>
      </c>
      <c r="L320" s="103">
        <v>8</v>
      </c>
      <c r="M320" s="121" t="e">
        <v>#VALUE!</v>
      </c>
    </row>
    <row r="321" spans="1:13" hidden="1" x14ac:dyDescent="0.25">
      <c r="A321" s="117" t="s">
        <v>1210</v>
      </c>
      <c r="B321" s="2" t="s">
        <v>1211</v>
      </c>
      <c r="C321" s="2" t="e">
        <v>#NAME?</v>
      </c>
      <c r="D321" s="2" t="s">
        <v>1</v>
      </c>
      <c r="E321" s="118">
        <v>3203389</v>
      </c>
      <c r="F321" s="119">
        <v>6688991</v>
      </c>
      <c r="G321" s="119">
        <v>3485602</v>
      </c>
      <c r="H321" s="122">
        <v>0</v>
      </c>
      <c r="I321" s="120">
        <f t="shared" si="4"/>
        <v>0</v>
      </c>
      <c r="J321" s="104" t="s">
        <v>698</v>
      </c>
      <c r="K321" s="104" t="s">
        <v>724</v>
      </c>
      <c r="L321" s="103">
        <v>8</v>
      </c>
      <c r="M321" s="121" t="e">
        <v>#VALUE!</v>
      </c>
    </row>
    <row r="322" spans="1:13" hidden="1" x14ac:dyDescent="0.25">
      <c r="A322" s="117" t="s">
        <v>1212</v>
      </c>
      <c r="B322" s="2" t="s">
        <v>1213</v>
      </c>
      <c r="C322" s="2" t="e">
        <v>#NAME?</v>
      </c>
      <c r="D322" s="2" t="s">
        <v>1</v>
      </c>
      <c r="E322" s="118">
        <v>38825</v>
      </c>
      <c r="F322" s="119">
        <v>88825</v>
      </c>
      <c r="G322" s="119">
        <v>50000</v>
      </c>
      <c r="H322" s="122">
        <v>0</v>
      </c>
      <c r="I322" s="120">
        <f t="shared" si="4"/>
        <v>0</v>
      </c>
      <c r="J322" s="104" t="s">
        <v>698</v>
      </c>
      <c r="K322" s="104" t="s">
        <v>724</v>
      </c>
      <c r="L322" s="103">
        <v>8</v>
      </c>
      <c r="M322" s="121" t="e">
        <v>#VALUE!</v>
      </c>
    </row>
    <row r="323" spans="1:13" hidden="1" x14ac:dyDescent="0.25">
      <c r="A323" s="117" t="s">
        <v>1214</v>
      </c>
      <c r="B323" s="2" t="s">
        <v>1215</v>
      </c>
      <c r="C323" s="2" t="e">
        <v>#NAME?</v>
      </c>
      <c r="D323" s="2" t="s">
        <v>1</v>
      </c>
      <c r="E323" s="118">
        <v>1032476</v>
      </c>
      <c r="F323" s="119">
        <v>1032477</v>
      </c>
      <c r="G323" s="119">
        <v>1</v>
      </c>
      <c r="H323" s="122">
        <v>0</v>
      </c>
      <c r="I323" s="120">
        <f t="shared" si="4"/>
        <v>0</v>
      </c>
      <c r="J323" s="104" t="s">
        <v>698</v>
      </c>
      <c r="K323" s="104" t="s">
        <v>724</v>
      </c>
      <c r="L323" s="103">
        <v>8</v>
      </c>
      <c r="M323" s="121" t="e">
        <v>#VALUE!</v>
      </c>
    </row>
    <row r="324" spans="1:13" hidden="1" x14ac:dyDescent="0.25">
      <c r="A324" s="117" t="s">
        <v>1216</v>
      </c>
      <c r="B324" s="2" t="s">
        <v>298</v>
      </c>
      <c r="C324" s="2" t="e">
        <v>#NAME?</v>
      </c>
      <c r="D324" s="2" t="s">
        <v>25</v>
      </c>
      <c r="E324" s="122">
        <v>0</v>
      </c>
      <c r="F324" s="119">
        <v>9000</v>
      </c>
      <c r="G324" s="119">
        <v>21167</v>
      </c>
      <c r="H324" s="118">
        <v>12167</v>
      </c>
      <c r="I324" s="120">
        <f t="shared" si="4"/>
        <v>-12167</v>
      </c>
      <c r="J324" s="104" t="s">
        <v>698</v>
      </c>
      <c r="K324" s="104" t="s">
        <v>724</v>
      </c>
      <c r="L324" s="103">
        <v>8</v>
      </c>
      <c r="M324" s="121" t="e">
        <v>#VALUE!</v>
      </c>
    </row>
    <row r="325" spans="1:13" hidden="1" x14ac:dyDescent="0.25">
      <c r="A325" s="117" t="s">
        <v>1217</v>
      </c>
      <c r="B325" s="2" t="s">
        <v>284</v>
      </c>
      <c r="C325" s="2" t="e">
        <v>#NAME?</v>
      </c>
      <c r="D325" s="2" t="s">
        <v>25</v>
      </c>
      <c r="E325" s="118">
        <v>295406</v>
      </c>
      <c r="F325" s="119">
        <v>1630847</v>
      </c>
      <c r="G325" s="119">
        <v>1557610</v>
      </c>
      <c r="H325" s="118">
        <v>222169</v>
      </c>
      <c r="I325" s="120">
        <f t="shared" si="4"/>
        <v>-222169</v>
      </c>
      <c r="J325" s="104" t="s">
        <v>698</v>
      </c>
      <c r="K325" s="104" t="s">
        <v>724</v>
      </c>
      <c r="L325" s="103">
        <v>8</v>
      </c>
      <c r="M325" s="121" t="e">
        <v>#VALUE!</v>
      </c>
    </row>
    <row r="326" spans="1:13" hidden="1" x14ac:dyDescent="0.25">
      <c r="A326" s="117" t="s">
        <v>1218</v>
      </c>
      <c r="B326" s="2" t="s">
        <v>392</v>
      </c>
      <c r="C326" s="2" t="e">
        <v>#NAME?</v>
      </c>
      <c r="D326" s="2" t="s">
        <v>25</v>
      </c>
      <c r="E326" s="122">
        <v>0</v>
      </c>
      <c r="F326" s="119">
        <v>199369</v>
      </c>
      <c r="G326" s="119">
        <v>241129</v>
      </c>
      <c r="H326" s="118">
        <v>41760</v>
      </c>
      <c r="I326" s="120">
        <f t="shared" si="4"/>
        <v>-41760</v>
      </c>
      <c r="J326" s="104" t="s">
        <v>698</v>
      </c>
      <c r="K326" s="104" t="s">
        <v>724</v>
      </c>
      <c r="L326" s="103">
        <v>8</v>
      </c>
      <c r="M326" s="121" t="e">
        <v>#VALUE!</v>
      </c>
    </row>
    <row r="327" spans="1:13" hidden="1" x14ac:dyDescent="0.25">
      <c r="A327" s="117" t="s">
        <v>1219</v>
      </c>
      <c r="B327" s="2" t="s">
        <v>1220</v>
      </c>
      <c r="C327" s="2" t="e">
        <v>#NAME?</v>
      </c>
      <c r="D327" s="2" t="s">
        <v>1</v>
      </c>
      <c r="E327" s="118">
        <v>348000</v>
      </c>
      <c r="F327" s="119">
        <v>621760</v>
      </c>
      <c r="G327" s="119">
        <v>273760</v>
      </c>
      <c r="H327" s="122">
        <v>0</v>
      </c>
      <c r="I327" s="120">
        <f t="shared" si="4"/>
        <v>0</v>
      </c>
      <c r="J327" s="104" t="s">
        <v>698</v>
      </c>
      <c r="K327" s="104" t="s">
        <v>724</v>
      </c>
      <c r="L327" s="103">
        <v>8</v>
      </c>
      <c r="M327" s="121" t="e">
        <v>#VALUE!</v>
      </c>
    </row>
    <row r="328" spans="1:13" hidden="1" x14ac:dyDescent="0.25">
      <c r="A328" s="117" t="s">
        <v>1221</v>
      </c>
      <c r="B328" s="2" t="s">
        <v>307</v>
      </c>
      <c r="C328" s="2" t="e">
        <v>#NAME?</v>
      </c>
      <c r="D328" s="2" t="s">
        <v>1</v>
      </c>
      <c r="E328" s="118">
        <v>81000</v>
      </c>
      <c r="F328" s="119">
        <v>815400</v>
      </c>
      <c r="G328" s="119">
        <v>734400</v>
      </c>
      <c r="H328" s="122">
        <v>0</v>
      </c>
      <c r="I328" s="120">
        <f t="shared" ref="I328:I391" si="5">IF(D328="dr",H328,-H328)</f>
        <v>0</v>
      </c>
      <c r="J328" s="104" t="s">
        <v>698</v>
      </c>
      <c r="K328" s="104" t="s">
        <v>724</v>
      </c>
      <c r="L328" s="103">
        <v>8</v>
      </c>
      <c r="M328" s="121" t="e">
        <v>#VALUE!</v>
      </c>
    </row>
    <row r="329" spans="1:13" hidden="1" x14ac:dyDescent="0.25">
      <c r="A329" s="117" t="s">
        <v>1222</v>
      </c>
      <c r="B329" s="2" t="s">
        <v>226</v>
      </c>
      <c r="C329" s="2" t="e">
        <v>#NAME?</v>
      </c>
      <c r="D329" s="2" t="s">
        <v>25</v>
      </c>
      <c r="E329" s="118">
        <v>228388</v>
      </c>
      <c r="F329" s="119">
        <v>2883247</v>
      </c>
      <c r="G329" s="119">
        <v>3414312</v>
      </c>
      <c r="H329" s="118">
        <v>759453</v>
      </c>
      <c r="I329" s="120">
        <f t="shared" si="5"/>
        <v>-759453</v>
      </c>
      <c r="J329" s="104" t="s">
        <v>698</v>
      </c>
      <c r="K329" s="104" t="s">
        <v>724</v>
      </c>
      <c r="L329" s="103">
        <v>8</v>
      </c>
      <c r="M329" s="121" t="e">
        <v>#VALUE!</v>
      </c>
    </row>
    <row r="330" spans="1:13" hidden="1" x14ac:dyDescent="0.25">
      <c r="A330" s="117" t="s">
        <v>1223</v>
      </c>
      <c r="B330" s="2" t="s">
        <v>1224</v>
      </c>
      <c r="C330" s="2" t="e">
        <v>#NAME?</v>
      </c>
      <c r="D330" s="2" t="s">
        <v>1</v>
      </c>
      <c r="E330" s="118">
        <v>162000</v>
      </c>
      <c r="F330" s="119">
        <v>1282000</v>
      </c>
      <c r="G330" s="119">
        <v>1120000</v>
      </c>
      <c r="H330" s="122">
        <v>0</v>
      </c>
      <c r="I330" s="120">
        <f t="shared" si="5"/>
        <v>0</v>
      </c>
      <c r="J330" s="104" t="s">
        <v>698</v>
      </c>
      <c r="K330" s="104" t="s">
        <v>724</v>
      </c>
      <c r="L330" s="103">
        <v>8</v>
      </c>
      <c r="M330" s="121" t="e">
        <v>#VALUE!</v>
      </c>
    </row>
    <row r="331" spans="1:13" hidden="1" x14ac:dyDescent="0.25">
      <c r="A331" s="117" t="s">
        <v>1225</v>
      </c>
      <c r="B331" s="2" t="s">
        <v>1226</v>
      </c>
      <c r="C331" s="2" t="e">
        <v>#NAME?</v>
      </c>
      <c r="D331" s="2" t="s">
        <v>1</v>
      </c>
      <c r="E331" s="122">
        <v>0</v>
      </c>
      <c r="F331" s="119">
        <v>34220</v>
      </c>
      <c r="G331" s="119">
        <v>0</v>
      </c>
      <c r="H331" s="122">
        <v>34220</v>
      </c>
      <c r="I331" s="120">
        <f t="shared" si="5"/>
        <v>34220</v>
      </c>
      <c r="J331" s="104" t="s">
        <v>698</v>
      </c>
      <c r="K331" s="104" t="s">
        <v>724</v>
      </c>
      <c r="L331" s="103">
        <v>8</v>
      </c>
      <c r="M331" s="121" t="e">
        <v>#VALUE!</v>
      </c>
    </row>
    <row r="332" spans="1:13" hidden="1" x14ac:dyDescent="0.25">
      <c r="A332" s="117" t="s">
        <v>1227</v>
      </c>
      <c r="B332" s="2" t="s">
        <v>294</v>
      </c>
      <c r="C332" s="2" t="e">
        <v>#NAME?</v>
      </c>
      <c r="D332" s="2" t="s">
        <v>25</v>
      </c>
      <c r="E332" s="122">
        <v>0</v>
      </c>
      <c r="F332" s="119">
        <v>97949</v>
      </c>
      <c r="G332" s="119">
        <v>146399</v>
      </c>
      <c r="H332" s="118">
        <v>48450</v>
      </c>
      <c r="I332" s="120">
        <f t="shared" si="5"/>
        <v>-48450</v>
      </c>
      <c r="J332" s="104" t="s">
        <v>698</v>
      </c>
      <c r="K332" s="104" t="s">
        <v>724</v>
      </c>
      <c r="L332" s="103">
        <v>8</v>
      </c>
      <c r="M332" s="121" t="e">
        <v>#VALUE!</v>
      </c>
    </row>
    <row r="333" spans="1:13" hidden="1" x14ac:dyDescent="0.25">
      <c r="A333" s="117" t="s">
        <v>1228</v>
      </c>
      <c r="B333" s="2" t="s">
        <v>1229</v>
      </c>
      <c r="C333" s="2" t="e">
        <v>#NAME?</v>
      </c>
      <c r="D333" s="2" t="s">
        <v>25</v>
      </c>
      <c r="E333" s="122">
        <v>0</v>
      </c>
      <c r="F333" s="119">
        <v>561532</v>
      </c>
      <c r="G333" s="119">
        <v>788332</v>
      </c>
      <c r="H333" s="118">
        <v>226800</v>
      </c>
      <c r="I333" s="120">
        <f t="shared" si="5"/>
        <v>-226800</v>
      </c>
      <c r="J333" s="104" t="s">
        <v>698</v>
      </c>
      <c r="K333" s="104" t="s">
        <v>724</v>
      </c>
      <c r="L333" s="103">
        <v>8</v>
      </c>
      <c r="M333" s="121" t="e">
        <v>#VALUE!</v>
      </c>
    </row>
    <row r="334" spans="1:13" hidden="1" x14ac:dyDescent="0.25">
      <c r="A334" s="117" t="s">
        <v>1230</v>
      </c>
      <c r="B334" s="2" t="s">
        <v>265</v>
      </c>
      <c r="C334" s="2" t="e">
        <v>#NAME?</v>
      </c>
      <c r="D334" s="2" t="s">
        <v>1</v>
      </c>
      <c r="E334" s="118">
        <v>40500</v>
      </c>
      <c r="F334" s="119">
        <v>81000</v>
      </c>
      <c r="G334" s="119">
        <v>40500</v>
      </c>
      <c r="H334" s="122">
        <v>0</v>
      </c>
      <c r="I334" s="120">
        <f t="shared" si="5"/>
        <v>0</v>
      </c>
      <c r="J334" s="104" t="s">
        <v>698</v>
      </c>
      <c r="K334" s="104" t="s">
        <v>724</v>
      </c>
      <c r="L334" s="103">
        <v>8</v>
      </c>
      <c r="M334" s="121" t="e">
        <v>#VALUE!</v>
      </c>
    </row>
    <row r="335" spans="1:13" hidden="1" x14ac:dyDescent="0.25">
      <c r="A335" s="117" t="s">
        <v>1231</v>
      </c>
      <c r="B335" s="2" t="s">
        <v>1232</v>
      </c>
      <c r="C335" s="2" t="e">
        <v>#NAME?</v>
      </c>
      <c r="D335" s="2" t="s">
        <v>1</v>
      </c>
      <c r="E335" s="118">
        <v>81000</v>
      </c>
      <c r="F335" s="119">
        <v>1354404</v>
      </c>
      <c r="G335" s="119">
        <v>1273404</v>
      </c>
      <c r="H335" s="122">
        <v>0</v>
      </c>
      <c r="I335" s="120">
        <f t="shared" si="5"/>
        <v>0</v>
      </c>
      <c r="J335" s="104" t="s">
        <v>698</v>
      </c>
      <c r="K335" s="104" t="s">
        <v>724</v>
      </c>
      <c r="L335" s="103">
        <v>8</v>
      </c>
      <c r="M335" s="121" t="e">
        <v>#VALUE!</v>
      </c>
    </row>
    <row r="336" spans="1:13" hidden="1" x14ac:dyDescent="0.25">
      <c r="A336" s="117" t="s">
        <v>1233</v>
      </c>
      <c r="B336" s="2" t="s">
        <v>1234</v>
      </c>
      <c r="C336" s="2" t="e">
        <v>#NAME?</v>
      </c>
      <c r="D336" s="2" t="s">
        <v>25</v>
      </c>
      <c r="E336" s="122">
        <v>131</v>
      </c>
      <c r="F336" s="119">
        <v>542800</v>
      </c>
      <c r="G336" s="119">
        <v>542931</v>
      </c>
      <c r="H336" s="118">
        <v>0</v>
      </c>
      <c r="I336" s="120">
        <f t="shared" si="5"/>
        <v>0</v>
      </c>
      <c r="J336" s="104" t="s">
        <v>698</v>
      </c>
      <c r="K336" s="104" t="s">
        <v>991</v>
      </c>
      <c r="L336" s="103">
        <v>17</v>
      </c>
      <c r="M336" s="121" t="e">
        <v>#VALUE!</v>
      </c>
    </row>
    <row r="337" spans="1:13" hidden="1" x14ac:dyDescent="0.25">
      <c r="A337" s="117" t="s">
        <v>1235</v>
      </c>
      <c r="B337" s="2" t="s">
        <v>1236</v>
      </c>
      <c r="C337" s="2" t="e">
        <v>#NAME?</v>
      </c>
      <c r="D337" s="2" t="s">
        <v>25</v>
      </c>
      <c r="E337" s="118">
        <v>182204</v>
      </c>
      <c r="F337" s="119">
        <v>2681577</v>
      </c>
      <c r="G337" s="119">
        <v>2609925</v>
      </c>
      <c r="H337" s="118">
        <v>110552</v>
      </c>
      <c r="I337" s="120">
        <f t="shared" si="5"/>
        <v>-110552</v>
      </c>
      <c r="J337" s="104" t="s">
        <v>698</v>
      </c>
      <c r="K337" s="104" t="s">
        <v>724</v>
      </c>
      <c r="L337" s="103">
        <v>8</v>
      </c>
      <c r="M337" s="121" t="e">
        <v>#VALUE!</v>
      </c>
    </row>
    <row r="338" spans="1:13" hidden="1" x14ac:dyDescent="0.25">
      <c r="A338" s="117" t="s">
        <v>1237</v>
      </c>
      <c r="B338" s="2" t="s">
        <v>1238</v>
      </c>
      <c r="C338" s="2" t="e">
        <v>#NAME?</v>
      </c>
      <c r="D338" s="2" t="s">
        <v>1</v>
      </c>
      <c r="E338" s="118">
        <v>997920</v>
      </c>
      <c r="F338" s="119">
        <v>1995840</v>
      </c>
      <c r="G338" s="119">
        <v>997920</v>
      </c>
      <c r="H338" s="122">
        <v>0</v>
      </c>
      <c r="I338" s="120">
        <f t="shared" si="5"/>
        <v>0</v>
      </c>
      <c r="J338" s="104" t="s">
        <v>698</v>
      </c>
      <c r="K338" s="104" t="s">
        <v>724</v>
      </c>
      <c r="L338" s="103">
        <v>8</v>
      </c>
      <c r="M338" s="121" t="e">
        <v>#VALUE!</v>
      </c>
    </row>
    <row r="339" spans="1:13" hidden="1" x14ac:dyDescent="0.25">
      <c r="A339" s="117" t="s">
        <v>1239</v>
      </c>
      <c r="B339" s="2" t="s">
        <v>1240</v>
      </c>
      <c r="C339" s="2" t="e">
        <v>#NAME?</v>
      </c>
      <c r="D339" s="2" t="s">
        <v>25</v>
      </c>
      <c r="E339" s="122">
        <v>0</v>
      </c>
      <c r="F339" s="119">
        <v>191102</v>
      </c>
      <c r="G339" s="119">
        <v>306168</v>
      </c>
      <c r="H339" s="118">
        <v>115066</v>
      </c>
      <c r="I339" s="120">
        <f t="shared" si="5"/>
        <v>-115066</v>
      </c>
      <c r="J339" s="104" t="s">
        <v>698</v>
      </c>
      <c r="K339" s="104" t="s">
        <v>724</v>
      </c>
      <c r="L339" s="103">
        <v>8</v>
      </c>
      <c r="M339" s="121" t="e">
        <v>#VALUE!</v>
      </c>
    </row>
    <row r="340" spans="1:13" hidden="1" x14ac:dyDescent="0.25">
      <c r="A340" s="117" t="s">
        <v>1241</v>
      </c>
      <c r="B340" s="2" t="s">
        <v>1242</v>
      </c>
      <c r="C340" s="2" t="e">
        <v>#NAME?</v>
      </c>
      <c r="D340" s="2" t="s">
        <v>1</v>
      </c>
      <c r="E340" s="118">
        <v>4950</v>
      </c>
      <c r="F340" s="119">
        <v>262010</v>
      </c>
      <c r="G340" s="119">
        <v>257060</v>
      </c>
      <c r="H340" s="122">
        <v>0</v>
      </c>
      <c r="I340" s="120">
        <f t="shared" si="5"/>
        <v>0</v>
      </c>
      <c r="J340" s="104" t="s">
        <v>698</v>
      </c>
      <c r="K340" s="104" t="s">
        <v>724</v>
      </c>
      <c r="L340" s="103">
        <v>8</v>
      </c>
      <c r="M340" s="121" t="e">
        <v>#VALUE!</v>
      </c>
    </row>
    <row r="341" spans="1:13" hidden="1" x14ac:dyDescent="0.25">
      <c r="A341" s="117" t="s">
        <v>1243</v>
      </c>
      <c r="B341" s="2" t="s">
        <v>1244</v>
      </c>
      <c r="C341" s="2" t="e">
        <v>#NAME?</v>
      </c>
      <c r="D341" s="2" t="s">
        <v>25</v>
      </c>
      <c r="E341" s="122">
        <v>0</v>
      </c>
      <c r="F341" s="119">
        <v>0</v>
      </c>
      <c r="G341" s="119">
        <v>110977</v>
      </c>
      <c r="H341" s="118">
        <v>110977</v>
      </c>
      <c r="I341" s="120">
        <f t="shared" si="5"/>
        <v>-110977</v>
      </c>
      <c r="J341" s="104" t="s">
        <v>698</v>
      </c>
      <c r="K341" s="104" t="s">
        <v>724</v>
      </c>
      <c r="L341" s="103">
        <v>8</v>
      </c>
      <c r="M341" s="121" t="e">
        <v>#VALUE!</v>
      </c>
    </row>
    <row r="342" spans="1:13" hidden="1" x14ac:dyDescent="0.25">
      <c r="A342" s="117" t="s">
        <v>1245</v>
      </c>
      <c r="B342" s="2" t="s">
        <v>337</v>
      </c>
      <c r="C342" s="2" t="e">
        <v>#NAME?</v>
      </c>
      <c r="D342" s="2" t="s">
        <v>1</v>
      </c>
      <c r="E342" s="118">
        <v>1469660</v>
      </c>
      <c r="F342" s="119">
        <v>3536277</v>
      </c>
      <c r="G342" s="119">
        <v>2066617</v>
      </c>
      <c r="H342" s="122">
        <v>0</v>
      </c>
      <c r="I342" s="120">
        <f t="shared" si="5"/>
        <v>0</v>
      </c>
      <c r="J342" s="104" t="s">
        <v>698</v>
      </c>
      <c r="K342" s="104" t="s">
        <v>724</v>
      </c>
      <c r="L342" s="103">
        <v>8</v>
      </c>
      <c r="M342" s="121" t="e">
        <v>#VALUE!</v>
      </c>
    </row>
    <row r="343" spans="1:13" hidden="1" x14ac:dyDescent="0.25">
      <c r="A343" s="117" t="s">
        <v>1246</v>
      </c>
      <c r="B343" s="2" t="s">
        <v>1247</v>
      </c>
      <c r="C343" s="2" t="e">
        <v>#NAME?</v>
      </c>
      <c r="D343" s="2" t="s">
        <v>25</v>
      </c>
      <c r="E343" s="118">
        <v>401140</v>
      </c>
      <c r="F343" s="119">
        <v>1617486</v>
      </c>
      <c r="G343" s="119">
        <v>1435924</v>
      </c>
      <c r="H343" s="118">
        <v>219578</v>
      </c>
      <c r="I343" s="120">
        <f t="shared" si="5"/>
        <v>-219578</v>
      </c>
      <c r="J343" s="104" t="s">
        <v>698</v>
      </c>
      <c r="K343" s="104" t="s">
        <v>724</v>
      </c>
      <c r="L343" s="103">
        <v>8</v>
      </c>
      <c r="M343" s="121" t="e">
        <v>#VALUE!</v>
      </c>
    </row>
    <row r="344" spans="1:13" hidden="1" x14ac:dyDescent="0.25">
      <c r="A344" s="117" t="s">
        <v>1248</v>
      </c>
      <c r="B344" s="2" t="s">
        <v>326</v>
      </c>
      <c r="C344" s="2" t="e">
        <v>#NAME?</v>
      </c>
      <c r="D344" s="2" t="s">
        <v>25</v>
      </c>
      <c r="E344" s="122">
        <v>0</v>
      </c>
      <c r="F344" s="119">
        <v>69390</v>
      </c>
      <c r="G344" s="119">
        <v>123390</v>
      </c>
      <c r="H344" s="118">
        <v>54000</v>
      </c>
      <c r="I344" s="120">
        <f t="shared" si="5"/>
        <v>-54000</v>
      </c>
      <c r="J344" s="104" t="s">
        <v>698</v>
      </c>
      <c r="K344" s="104" t="s">
        <v>724</v>
      </c>
      <c r="L344" s="103">
        <v>8</v>
      </c>
      <c r="M344" s="121" t="e">
        <v>#VALUE!</v>
      </c>
    </row>
    <row r="345" spans="1:13" hidden="1" x14ac:dyDescent="0.25">
      <c r="A345" s="117" t="s">
        <v>1249</v>
      </c>
      <c r="B345" s="2" t="s">
        <v>299</v>
      </c>
      <c r="C345" s="2" t="e">
        <v>#NAME?</v>
      </c>
      <c r="D345" s="2" t="s">
        <v>1</v>
      </c>
      <c r="E345" s="118">
        <v>126000</v>
      </c>
      <c r="F345" s="119">
        <v>1514172</v>
      </c>
      <c r="G345" s="119">
        <v>1388172</v>
      </c>
      <c r="H345" s="122">
        <v>0</v>
      </c>
      <c r="I345" s="120">
        <f t="shared" si="5"/>
        <v>0</v>
      </c>
      <c r="J345" s="104" t="s">
        <v>698</v>
      </c>
      <c r="K345" s="104" t="s">
        <v>724</v>
      </c>
      <c r="L345" s="103">
        <v>8</v>
      </c>
      <c r="M345" s="121" t="e">
        <v>#VALUE!</v>
      </c>
    </row>
    <row r="346" spans="1:13" hidden="1" x14ac:dyDescent="0.25">
      <c r="A346" s="117" t="s">
        <v>1250</v>
      </c>
      <c r="B346" s="2" t="s">
        <v>1251</v>
      </c>
      <c r="C346" s="2" t="e">
        <v>#NAME?</v>
      </c>
      <c r="D346" s="2" t="s">
        <v>1</v>
      </c>
      <c r="E346" s="118">
        <v>29875</v>
      </c>
      <c r="F346" s="119">
        <v>156429</v>
      </c>
      <c r="G346" s="119">
        <v>126554</v>
      </c>
      <c r="H346" s="122">
        <v>0</v>
      </c>
      <c r="I346" s="120">
        <f t="shared" si="5"/>
        <v>0</v>
      </c>
      <c r="J346" s="104" t="s">
        <v>698</v>
      </c>
      <c r="K346" s="104" t="s">
        <v>724</v>
      </c>
      <c r="L346" s="103">
        <v>8</v>
      </c>
      <c r="M346" s="121" t="e">
        <v>#VALUE!</v>
      </c>
    </row>
    <row r="347" spans="1:13" hidden="1" x14ac:dyDescent="0.25">
      <c r="A347" s="117" t="s">
        <v>1252</v>
      </c>
      <c r="B347" s="2" t="s">
        <v>249</v>
      </c>
      <c r="C347" s="2" t="e">
        <v>#NAME?</v>
      </c>
      <c r="D347" s="2" t="s">
        <v>1</v>
      </c>
      <c r="E347" s="118">
        <v>3122</v>
      </c>
      <c r="F347" s="119">
        <v>15658</v>
      </c>
      <c r="G347" s="119">
        <v>12536</v>
      </c>
      <c r="H347" s="122">
        <v>0</v>
      </c>
      <c r="I347" s="120">
        <f t="shared" si="5"/>
        <v>0</v>
      </c>
      <c r="J347" s="104" t="s">
        <v>698</v>
      </c>
      <c r="K347" s="104" t="s">
        <v>724</v>
      </c>
      <c r="L347" s="103">
        <v>8</v>
      </c>
      <c r="M347" s="121" t="e">
        <v>#VALUE!</v>
      </c>
    </row>
    <row r="348" spans="1:13" hidden="1" x14ac:dyDescent="0.25">
      <c r="A348" s="117" t="s">
        <v>1253</v>
      </c>
      <c r="B348" s="2" t="s">
        <v>1254</v>
      </c>
      <c r="C348" s="2" t="e">
        <v>#NAME?</v>
      </c>
      <c r="D348" s="2" t="s">
        <v>25</v>
      </c>
      <c r="E348" s="122">
        <v>0</v>
      </c>
      <c r="F348" s="119">
        <v>1169242</v>
      </c>
      <c r="G348" s="119">
        <v>5375858</v>
      </c>
      <c r="H348" s="118">
        <v>4206616</v>
      </c>
      <c r="I348" s="120">
        <f t="shared" si="5"/>
        <v>-4206616</v>
      </c>
      <c r="J348" s="104" t="s">
        <v>698</v>
      </c>
      <c r="K348" s="104" t="s">
        <v>724</v>
      </c>
      <c r="L348" s="103">
        <v>8</v>
      </c>
      <c r="M348" s="121" t="e">
        <v>#VALUE!</v>
      </c>
    </row>
    <row r="349" spans="1:13" hidden="1" x14ac:dyDescent="0.25">
      <c r="A349" s="117" t="s">
        <v>1255</v>
      </c>
      <c r="B349" s="2" t="s">
        <v>1256</v>
      </c>
      <c r="C349" s="2" t="e">
        <v>#NAME?</v>
      </c>
      <c r="D349" s="2" t="s">
        <v>1</v>
      </c>
      <c r="E349" s="118">
        <v>104564</v>
      </c>
      <c r="F349" s="119">
        <v>124022</v>
      </c>
      <c r="G349" s="119">
        <v>19458</v>
      </c>
      <c r="H349" s="122">
        <v>0</v>
      </c>
      <c r="I349" s="120">
        <f t="shared" si="5"/>
        <v>0</v>
      </c>
      <c r="J349" s="104" t="s">
        <v>698</v>
      </c>
      <c r="K349" s="104" t="s">
        <v>724</v>
      </c>
      <c r="L349" s="103">
        <v>8</v>
      </c>
      <c r="M349" s="121" t="e">
        <v>#VALUE!</v>
      </c>
    </row>
    <row r="350" spans="1:13" hidden="1" x14ac:dyDescent="0.25">
      <c r="A350" s="117" t="s">
        <v>1257</v>
      </c>
      <c r="B350" s="2" t="s">
        <v>237</v>
      </c>
      <c r="C350" s="2" t="e">
        <v>#NAME?</v>
      </c>
      <c r="D350" s="2" t="s">
        <v>25</v>
      </c>
      <c r="E350" s="122">
        <v>124678</v>
      </c>
      <c r="F350" s="119">
        <v>0</v>
      </c>
      <c r="G350" s="119">
        <v>124678</v>
      </c>
      <c r="H350" s="118">
        <v>0</v>
      </c>
      <c r="I350" s="120">
        <f t="shared" si="5"/>
        <v>0</v>
      </c>
      <c r="J350" s="104" t="s">
        <v>698</v>
      </c>
      <c r="K350" s="104" t="s">
        <v>991</v>
      </c>
      <c r="L350" s="103">
        <v>17</v>
      </c>
      <c r="M350" s="121" t="e">
        <v>#VALUE!</v>
      </c>
    </row>
    <row r="351" spans="1:13" hidden="1" x14ac:dyDescent="0.25">
      <c r="A351" s="117" t="s">
        <v>1258</v>
      </c>
      <c r="B351" s="2" t="s">
        <v>1259</v>
      </c>
      <c r="C351" s="2" t="e">
        <v>#NAME?</v>
      </c>
      <c r="D351" s="2" t="s">
        <v>25</v>
      </c>
      <c r="E351" s="118">
        <v>0</v>
      </c>
      <c r="F351" s="119">
        <v>0</v>
      </c>
      <c r="G351" s="119">
        <v>75600</v>
      </c>
      <c r="H351" s="118">
        <v>75600</v>
      </c>
      <c r="I351" s="120">
        <f t="shared" si="5"/>
        <v>-75600</v>
      </c>
      <c r="J351" s="104" t="s">
        <v>698</v>
      </c>
      <c r="K351" s="104" t="s">
        <v>724</v>
      </c>
      <c r="L351" s="103">
        <v>8</v>
      </c>
      <c r="M351" s="121" t="e">
        <v>#VALUE!</v>
      </c>
    </row>
    <row r="352" spans="1:13" hidden="1" x14ac:dyDescent="0.25">
      <c r="A352" s="117" t="s">
        <v>1260</v>
      </c>
      <c r="B352" s="2" t="s">
        <v>199</v>
      </c>
      <c r="C352" s="2" t="e">
        <v>#NAME?</v>
      </c>
      <c r="D352" s="2" t="s">
        <v>1</v>
      </c>
      <c r="E352" s="118">
        <v>73451</v>
      </c>
      <c r="F352" s="119">
        <v>888129</v>
      </c>
      <c r="G352" s="119">
        <v>814678</v>
      </c>
      <c r="H352" s="122">
        <v>0</v>
      </c>
      <c r="I352" s="120">
        <f t="shared" si="5"/>
        <v>0</v>
      </c>
      <c r="J352" s="104" t="s">
        <v>698</v>
      </c>
      <c r="K352" s="104" t="s">
        <v>724</v>
      </c>
      <c r="L352" s="103">
        <v>8</v>
      </c>
      <c r="M352" s="121" t="e">
        <v>#VALUE!</v>
      </c>
    </row>
    <row r="353" spans="1:13" hidden="1" x14ac:dyDescent="0.25">
      <c r="A353" s="117" t="s">
        <v>1261</v>
      </c>
      <c r="B353" s="2" t="s">
        <v>272</v>
      </c>
      <c r="C353" s="2" t="e">
        <v>#NAME?</v>
      </c>
      <c r="D353" s="2" t="s">
        <v>25</v>
      </c>
      <c r="E353" s="118">
        <v>306793</v>
      </c>
      <c r="F353" s="119">
        <v>4097056</v>
      </c>
      <c r="G353" s="119">
        <v>4683173</v>
      </c>
      <c r="H353" s="118">
        <v>892910</v>
      </c>
      <c r="I353" s="120">
        <f t="shared" si="5"/>
        <v>-892910</v>
      </c>
      <c r="J353" s="104" t="s">
        <v>698</v>
      </c>
      <c r="K353" s="104" t="s">
        <v>724</v>
      </c>
      <c r="L353" s="103">
        <v>8</v>
      </c>
      <c r="M353" s="121" t="e">
        <v>#VALUE!</v>
      </c>
    </row>
    <row r="354" spans="1:13" hidden="1" x14ac:dyDescent="0.25">
      <c r="A354" s="117" t="s">
        <v>1262</v>
      </c>
      <c r="B354" s="2" t="s">
        <v>208</v>
      </c>
      <c r="C354" s="2" t="e">
        <v>#NAME?</v>
      </c>
      <c r="D354" s="2" t="s">
        <v>1</v>
      </c>
      <c r="E354" s="118">
        <v>43231</v>
      </c>
      <c r="F354" s="119">
        <v>229376</v>
      </c>
      <c r="G354" s="119">
        <v>186145</v>
      </c>
      <c r="H354" s="122">
        <v>0</v>
      </c>
      <c r="I354" s="120">
        <f t="shared" si="5"/>
        <v>0</v>
      </c>
      <c r="J354" s="104" t="s">
        <v>698</v>
      </c>
      <c r="K354" s="104" t="s">
        <v>724</v>
      </c>
      <c r="L354" s="103">
        <v>8</v>
      </c>
      <c r="M354" s="121" t="e">
        <v>#VALUE!</v>
      </c>
    </row>
    <row r="355" spans="1:13" hidden="1" x14ac:dyDescent="0.25">
      <c r="A355" s="117" t="s">
        <v>1263</v>
      </c>
      <c r="B355" s="2" t="s">
        <v>396</v>
      </c>
      <c r="C355" s="2" t="e">
        <v>#NAME?</v>
      </c>
      <c r="D355" s="2" t="s">
        <v>25</v>
      </c>
      <c r="E355" s="122">
        <v>0</v>
      </c>
      <c r="F355" s="119">
        <v>1012683</v>
      </c>
      <c r="G355" s="119">
        <v>3504449</v>
      </c>
      <c r="H355" s="118">
        <v>2491766</v>
      </c>
      <c r="I355" s="120">
        <f t="shared" si="5"/>
        <v>-2491766</v>
      </c>
      <c r="J355" s="104" t="s">
        <v>698</v>
      </c>
      <c r="K355" s="104" t="s">
        <v>724</v>
      </c>
      <c r="L355" s="103">
        <v>8</v>
      </c>
      <c r="M355" s="121" t="e">
        <v>#VALUE!</v>
      </c>
    </row>
    <row r="356" spans="1:13" hidden="1" x14ac:dyDescent="0.25">
      <c r="A356" s="117" t="s">
        <v>1264</v>
      </c>
      <c r="B356" s="2" t="s">
        <v>274</v>
      </c>
      <c r="C356" s="2" t="e">
        <v>#NAME?</v>
      </c>
      <c r="D356" s="2" t="s">
        <v>1</v>
      </c>
      <c r="E356" s="118">
        <v>12772</v>
      </c>
      <c r="F356" s="119">
        <v>176812</v>
      </c>
      <c r="G356" s="119">
        <v>164040</v>
      </c>
      <c r="H356" s="122">
        <v>0</v>
      </c>
      <c r="I356" s="120">
        <f t="shared" si="5"/>
        <v>0</v>
      </c>
      <c r="J356" s="104" t="s">
        <v>698</v>
      </c>
      <c r="K356" s="104" t="s">
        <v>724</v>
      </c>
      <c r="L356" s="103">
        <v>8</v>
      </c>
      <c r="M356" s="121" t="e">
        <v>#VALUE!</v>
      </c>
    </row>
    <row r="357" spans="1:13" hidden="1" x14ac:dyDescent="0.25">
      <c r="A357" s="117" t="s">
        <v>1265</v>
      </c>
      <c r="B357" s="2" t="s">
        <v>1266</v>
      </c>
      <c r="C357" s="2" t="e">
        <v>#NAME?</v>
      </c>
      <c r="D357" s="2" t="s">
        <v>1</v>
      </c>
      <c r="E357" s="118">
        <v>16200</v>
      </c>
      <c r="F357" s="119">
        <v>16200</v>
      </c>
      <c r="G357" s="119">
        <v>0</v>
      </c>
      <c r="H357" s="122">
        <v>0</v>
      </c>
      <c r="I357" s="120">
        <f t="shared" si="5"/>
        <v>0</v>
      </c>
      <c r="J357" s="104" t="s">
        <v>698</v>
      </c>
      <c r="K357" s="104" t="s">
        <v>724</v>
      </c>
      <c r="L357" s="103">
        <v>8</v>
      </c>
      <c r="M357" s="121" t="e">
        <v>#VALUE!</v>
      </c>
    </row>
    <row r="358" spans="1:13" hidden="1" x14ac:dyDescent="0.25">
      <c r="A358" s="117" t="s">
        <v>1267</v>
      </c>
      <c r="B358" s="2" t="s">
        <v>1268</v>
      </c>
      <c r="C358" s="2" t="e">
        <v>#NAME?</v>
      </c>
      <c r="D358" s="2" t="s">
        <v>1</v>
      </c>
      <c r="E358" s="118">
        <v>216000</v>
      </c>
      <c r="F358" s="119">
        <v>216000</v>
      </c>
      <c r="G358" s="119">
        <v>0</v>
      </c>
      <c r="H358" s="122">
        <v>0</v>
      </c>
      <c r="I358" s="120">
        <f t="shared" si="5"/>
        <v>0</v>
      </c>
      <c r="J358" s="104" t="s">
        <v>698</v>
      </c>
      <c r="K358" s="104" t="s">
        <v>724</v>
      </c>
      <c r="L358" s="103">
        <v>8</v>
      </c>
      <c r="M358" s="121" t="e">
        <v>#VALUE!</v>
      </c>
    </row>
    <row r="359" spans="1:13" hidden="1" x14ac:dyDescent="0.25">
      <c r="A359" s="117" t="s">
        <v>1269</v>
      </c>
      <c r="B359" s="2" t="s">
        <v>266</v>
      </c>
      <c r="C359" s="2" t="e">
        <v>#NAME?</v>
      </c>
      <c r="D359" s="2" t="s">
        <v>25</v>
      </c>
      <c r="E359" s="118">
        <v>14066</v>
      </c>
      <c r="F359" s="119">
        <v>1000050</v>
      </c>
      <c r="G359" s="119">
        <v>1081619</v>
      </c>
      <c r="H359" s="118">
        <v>95635</v>
      </c>
      <c r="I359" s="120">
        <f t="shared" si="5"/>
        <v>-95635</v>
      </c>
      <c r="J359" s="104" t="s">
        <v>698</v>
      </c>
      <c r="K359" s="104" t="s">
        <v>724</v>
      </c>
      <c r="L359" s="103">
        <v>8</v>
      </c>
      <c r="M359" s="121" t="e">
        <v>#VALUE!</v>
      </c>
    </row>
    <row r="360" spans="1:13" hidden="1" x14ac:dyDescent="0.25">
      <c r="A360" s="117" t="s">
        <v>1270</v>
      </c>
      <c r="B360" s="2" t="s">
        <v>404</v>
      </c>
      <c r="C360" s="2" t="e">
        <v>#NAME?</v>
      </c>
      <c r="D360" s="2" t="s">
        <v>25</v>
      </c>
      <c r="E360" s="122">
        <v>0</v>
      </c>
      <c r="F360" s="119">
        <v>0</v>
      </c>
      <c r="G360" s="119">
        <v>257580</v>
      </c>
      <c r="H360" s="118">
        <v>257580</v>
      </c>
      <c r="I360" s="120">
        <f t="shared" si="5"/>
        <v>-257580</v>
      </c>
      <c r="J360" s="104" t="s">
        <v>698</v>
      </c>
      <c r="K360" s="104" t="s">
        <v>724</v>
      </c>
      <c r="L360" s="103">
        <v>8</v>
      </c>
      <c r="M360" s="121" t="e">
        <v>#VALUE!</v>
      </c>
    </row>
    <row r="361" spans="1:13" hidden="1" x14ac:dyDescent="0.25">
      <c r="A361" s="117" t="s">
        <v>1271</v>
      </c>
      <c r="B361" s="2" t="s">
        <v>282</v>
      </c>
      <c r="C361" s="2" t="e">
        <v>#NAME?</v>
      </c>
      <c r="D361" s="2" t="s">
        <v>25</v>
      </c>
      <c r="E361" s="118">
        <v>333360</v>
      </c>
      <c r="F361" s="119">
        <v>872370</v>
      </c>
      <c r="G361" s="119">
        <v>1291410</v>
      </c>
      <c r="H361" s="118">
        <v>752400</v>
      </c>
      <c r="I361" s="120">
        <f t="shared" si="5"/>
        <v>-752400</v>
      </c>
      <c r="J361" s="104" t="s">
        <v>698</v>
      </c>
      <c r="K361" s="104" t="s">
        <v>724</v>
      </c>
      <c r="L361" s="103">
        <v>8</v>
      </c>
      <c r="M361" s="121" t="e">
        <v>#VALUE!</v>
      </c>
    </row>
    <row r="362" spans="1:13" hidden="1" x14ac:dyDescent="0.25">
      <c r="A362" s="117" t="s">
        <v>1272</v>
      </c>
      <c r="B362" s="2" t="s">
        <v>200</v>
      </c>
      <c r="C362" s="2" t="e">
        <v>#NAME?</v>
      </c>
      <c r="D362" s="2" t="s">
        <v>25</v>
      </c>
      <c r="E362" s="118">
        <v>9999</v>
      </c>
      <c r="F362" s="119">
        <v>208500</v>
      </c>
      <c r="G362" s="119">
        <v>226656</v>
      </c>
      <c r="H362" s="118">
        <v>28155</v>
      </c>
      <c r="I362" s="120">
        <f t="shared" si="5"/>
        <v>-28155</v>
      </c>
      <c r="J362" s="104" t="s">
        <v>698</v>
      </c>
      <c r="K362" s="104" t="s">
        <v>724</v>
      </c>
      <c r="L362" s="103">
        <v>8</v>
      </c>
      <c r="M362" s="121" t="e">
        <v>#VALUE!</v>
      </c>
    </row>
    <row r="363" spans="1:13" hidden="1" x14ac:dyDescent="0.25">
      <c r="A363" s="117" t="s">
        <v>1273</v>
      </c>
      <c r="B363" s="2" t="s">
        <v>197</v>
      </c>
      <c r="C363" s="2" t="e">
        <v>#NAME?</v>
      </c>
      <c r="D363" s="2" t="s">
        <v>25</v>
      </c>
      <c r="E363" s="118">
        <v>199933</v>
      </c>
      <c r="F363" s="119">
        <v>1485679</v>
      </c>
      <c r="G363" s="119">
        <v>1324027</v>
      </c>
      <c r="H363" s="118">
        <v>38281</v>
      </c>
      <c r="I363" s="120">
        <f t="shared" si="5"/>
        <v>-38281</v>
      </c>
      <c r="J363" s="104" t="s">
        <v>698</v>
      </c>
      <c r="K363" s="104" t="s">
        <v>724</v>
      </c>
      <c r="L363" s="103">
        <v>8</v>
      </c>
      <c r="M363" s="121" t="e">
        <v>#VALUE!</v>
      </c>
    </row>
    <row r="364" spans="1:13" hidden="1" x14ac:dyDescent="0.25">
      <c r="A364" s="117" t="s">
        <v>1274</v>
      </c>
      <c r="B364" s="2" t="s">
        <v>227</v>
      </c>
      <c r="C364" s="2" t="e">
        <v>#NAME?</v>
      </c>
      <c r="D364" s="2" t="s">
        <v>25</v>
      </c>
      <c r="E364" s="118">
        <v>80399</v>
      </c>
      <c r="F364" s="119">
        <v>6901234</v>
      </c>
      <c r="G364" s="119">
        <v>6892053</v>
      </c>
      <c r="H364" s="118">
        <v>71218</v>
      </c>
      <c r="I364" s="120">
        <f t="shared" si="5"/>
        <v>-71218</v>
      </c>
      <c r="J364" s="104" t="s">
        <v>698</v>
      </c>
      <c r="K364" s="104" t="s">
        <v>724</v>
      </c>
      <c r="L364" s="103">
        <v>8</v>
      </c>
      <c r="M364" s="121" t="e">
        <v>#VALUE!</v>
      </c>
    </row>
    <row r="365" spans="1:13" hidden="1" x14ac:dyDescent="0.25">
      <c r="A365" s="117" t="s">
        <v>1275</v>
      </c>
      <c r="B365" s="2" t="s">
        <v>268</v>
      </c>
      <c r="C365" s="2" t="e">
        <v>#NAME?</v>
      </c>
      <c r="D365" s="2" t="s">
        <v>1</v>
      </c>
      <c r="E365" s="118">
        <v>3058</v>
      </c>
      <c r="F365" s="119">
        <v>28555</v>
      </c>
      <c r="G365" s="119">
        <v>25497</v>
      </c>
      <c r="H365" s="122">
        <v>0</v>
      </c>
      <c r="I365" s="120">
        <f t="shared" si="5"/>
        <v>0</v>
      </c>
      <c r="J365" s="104" t="s">
        <v>698</v>
      </c>
      <c r="K365" s="104" t="s">
        <v>724</v>
      </c>
      <c r="L365" s="103">
        <v>8</v>
      </c>
      <c r="M365" s="121" t="e">
        <v>#VALUE!</v>
      </c>
    </row>
    <row r="366" spans="1:13" hidden="1" x14ac:dyDescent="0.25">
      <c r="A366" s="117" t="s">
        <v>1276</v>
      </c>
      <c r="B366" s="2" t="s">
        <v>1277</v>
      </c>
      <c r="C366" s="2" t="e">
        <v>#NAME?</v>
      </c>
      <c r="D366" s="2" t="s">
        <v>25</v>
      </c>
      <c r="E366" s="118">
        <v>4022682</v>
      </c>
      <c r="F366" s="119">
        <v>14051309</v>
      </c>
      <c r="G366" s="119">
        <v>11059898</v>
      </c>
      <c r="H366" s="118">
        <v>1031271</v>
      </c>
      <c r="I366" s="120">
        <f t="shared" si="5"/>
        <v>-1031271</v>
      </c>
      <c r="J366" s="104" t="s">
        <v>698</v>
      </c>
      <c r="K366" s="104" t="s">
        <v>724</v>
      </c>
      <c r="L366" s="103">
        <v>8</v>
      </c>
      <c r="M366" s="121" t="e">
        <v>#VALUE!</v>
      </c>
    </row>
    <row r="367" spans="1:13" hidden="1" x14ac:dyDescent="0.25">
      <c r="A367" s="117" t="s">
        <v>1278</v>
      </c>
      <c r="B367" s="2" t="s">
        <v>385</v>
      </c>
      <c r="C367" s="2" t="e">
        <v>#NAME?</v>
      </c>
      <c r="D367" s="2" t="s">
        <v>1</v>
      </c>
      <c r="E367" s="118">
        <v>13192</v>
      </c>
      <c r="F367" s="119">
        <v>708927</v>
      </c>
      <c r="G367" s="119">
        <v>292161</v>
      </c>
      <c r="H367" s="122">
        <v>403574</v>
      </c>
      <c r="I367" s="120">
        <f t="shared" si="5"/>
        <v>403574</v>
      </c>
      <c r="J367" s="104" t="s">
        <v>698</v>
      </c>
      <c r="K367" s="104" t="s">
        <v>724</v>
      </c>
      <c r="L367" s="103">
        <v>8</v>
      </c>
      <c r="M367" s="121" t="e">
        <v>#VALUE!</v>
      </c>
    </row>
    <row r="368" spans="1:13" hidden="1" x14ac:dyDescent="0.25">
      <c r="A368" s="117" t="s">
        <v>1279</v>
      </c>
      <c r="B368" s="2" t="s">
        <v>215</v>
      </c>
      <c r="C368" s="2" t="e">
        <v>#NAME?</v>
      </c>
      <c r="D368" s="2" t="s">
        <v>25</v>
      </c>
      <c r="E368" s="118">
        <v>22950</v>
      </c>
      <c r="F368" s="119">
        <v>215716</v>
      </c>
      <c r="G368" s="119">
        <v>214366</v>
      </c>
      <c r="H368" s="118">
        <v>21600</v>
      </c>
      <c r="I368" s="120">
        <f t="shared" si="5"/>
        <v>-21600</v>
      </c>
      <c r="J368" s="104" t="s">
        <v>698</v>
      </c>
      <c r="K368" s="104" t="s">
        <v>724</v>
      </c>
      <c r="L368" s="103">
        <v>8</v>
      </c>
      <c r="M368" s="121" t="e">
        <v>#VALUE!</v>
      </c>
    </row>
    <row r="369" spans="1:13" hidden="1" x14ac:dyDescent="0.25">
      <c r="A369" s="117" t="s">
        <v>1280</v>
      </c>
      <c r="B369" s="2" t="s">
        <v>297</v>
      </c>
      <c r="C369" s="2" t="e">
        <v>#NAME?</v>
      </c>
      <c r="D369" s="2" t="s">
        <v>25</v>
      </c>
      <c r="E369" s="118">
        <v>20700</v>
      </c>
      <c r="F369" s="119">
        <v>335340</v>
      </c>
      <c r="G369" s="119">
        <v>386100</v>
      </c>
      <c r="H369" s="118">
        <v>71460</v>
      </c>
      <c r="I369" s="120">
        <f t="shared" si="5"/>
        <v>-71460</v>
      </c>
      <c r="J369" s="104" t="s">
        <v>698</v>
      </c>
      <c r="K369" s="104" t="s">
        <v>724</v>
      </c>
      <c r="L369" s="103">
        <v>8</v>
      </c>
      <c r="M369" s="121" t="e">
        <v>#VALUE!</v>
      </c>
    </row>
    <row r="370" spans="1:13" hidden="1" x14ac:dyDescent="0.25">
      <c r="A370" s="117" t="s">
        <v>1281</v>
      </c>
      <c r="B370" s="2" t="s">
        <v>259</v>
      </c>
      <c r="C370" s="2" t="e">
        <v>#NAME?</v>
      </c>
      <c r="D370" s="2" t="s">
        <v>1</v>
      </c>
      <c r="E370" s="118">
        <v>28080</v>
      </c>
      <c r="F370" s="119">
        <v>238534</v>
      </c>
      <c r="G370" s="119">
        <v>210454</v>
      </c>
      <c r="H370" s="122">
        <v>0</v>
      </c>
      <c r="I370" s="120">
        <f t="shared" si="5"/>
        <v>0</v>
      </c>
      <c r="J370" s="104" t="s">
        <v>698</v>
      </c>
      <c r="K370" s="104" t="s">
        <v>724</v>
      </c>
      <c r="L370" s="103">
        <v>8</v>
      </c>
      <c r="M370" s="121" t="e">
        <v>#VALUE!</v>
      </c>
    </row>
    <row r="371" spans="1:13" hidden="1" x14ac:dyDescent="0.25">
      <c r="A371" s="117" t="s">
        <v>1282</v>
      </c>
      <c r="B371" s="2" t="s">
        <v>329</v>
      </c>
      <c r="C371" s="2" t="e">
        <v>#NAME?</v>
      </c>
      <c r="D371" s="2" t="s">
        <v>1</v>
      </c>
      <c r="E371" s="118">
        <v>10144</v>
      </c>
      <c r="F371" s="119">
        <v>108906</v>
      </c>
      <c r="G371" s="119">
        <v>98762</v>
      </c>
      <c r="H371" s="122">
        <v>0</v>
      </c>
      <c r="I371" s="120">
        <f t="shared" si="5"/>
        <v>0</v>
      </c>
      <c r="J371" s="104" t="s">
        <v>698</v>
      </c>
      <c r="K371" s="104" t="s">
        <v>724</v>
      </c>
      <c r="L371" s="103">
        <v>8</v>
      </c>
      <c r="M371" s="121" t="e">
        <v>#VALUE!</v>
      </c>
    </row>
    <row r="372" spans="1:13" hidden="1" x14ac:dyDescent="0.25">
      <c r="A372" s="117" t="s">
        <v>1283</v>
      </c>
      <c r="B372" s="2" t="s">
        <v>219</v>
      </c>
      <c r="C372" s="2" t="e">
        <v>#NAME?</v>
      </c>
      <c r="D372" s="2" t="s">
        <v>25</v>
      </c>
      <c r="E372" s="118">
        <v>84000</v>
      </c>
      <c r="F372" s="119">
        <v>425250</v>
      </c>
      <c r="G372" s="119">
        <v>401100</v>
      </c>
      <c r="H372" s="118">
        <v>59850</v>
      </c>
      <c r="I372" s="120">
        <f t="shared" si="5"/>
        <v>-59850</v>
      </c>
      <c r="J372" s="104" t="s">
        <v>698</v>
      </c>
      <c r="K372" s="104" t="s">
        <v>724</v>
      </c>
      <c r="L372" s="103">
        <v>8</v>
      </c>
      <c r="M372" s="121" t="e">
        <v>#VALUE!</v>
      </c>
    </row>
    <row r="373" spans="1:13" hidden="1" x14ac:dyDescent="0.25">
      <c r="A373" s="117" t="s">
        <v>1284</v>
      </c>
      <c r="B373" s="2" t="s">
        <v>1285</v>
      </c>
      <c r="C373" s="2" t="e">
        <v>#NAME?</v>
      </c>
      <c r="D373" s="2" t="s">
        <v>1</v>
      </c>
      <c r="E373" s="122">
        <v>80533</v>
      </c>
      <c r="F373" s="119">
        <v>1800796</v>
      </c>
      <c r="G373" s="119">
        <f>1721342+38947</f>
        <v>1760289</v>
      </c>
      <c r="H373" s="122">
        <f>(E373+F373)-G373</f>
        <v>121040</v>
      </c>
      <c r="I373" s="120">
        <f t="shared" si="5"/>
        <v>121040</v>
      </c>
      <c r="J373" s="104" t="s">
        <v>698</v>
      </c>
      <c r="K373" s="104" t="s">
        <v>991</v>
      </c>
      <c r="L373" s="103">
        <v>17</v>
      </c>
      <c r="M373" s="121" t="e">
        <v>#VALUE!</v>
      </c>
    </row>
    <row r="374" spans="1:13" hidden="1" x14ac:dyDescent="0.25">
      <c r="A374" s="117" t="s">
        <v>1286</v>
      </c>
      <c r="B374" s="2" t="s">
        <v>1287</v>
      </c>
      <c r="C374" s="2" t="e">
        <v>#NAME?</v>
      </c>
      <c r="D374" s="2" t="s">
        <v>25</v>
      </c>
      <c r="E374" s="118">
        <v>32340</v>
      </c>
      <c r="F374" s="119">
        <v>776384</v>
      </c>
      <c r="G374" s="119">
        <v>754417</v>
      </c>
      <c r="H374" s="118">
        <v>10373</v>
      </c>
      <c r="I374" s="120">
        <f t="shared" si="5"/>
        <v>-10373</v>
      </c>
      <c r="J374" s="104" t="s">
        <v>698</v>
      </c>
      <c r="K374" s="104" t="s">
        <v>724</v>
      </c>
      <c r="L374" s="103">
        <v>8</v>
      </c>
      <c r="M374" s="121" t="e">
        <v>#VALUE!</v>
      </c>
    </row>
    <row r="375" spans="1:13" hidden="1" x14ac:dyDescent="0.25">
      <c r="A375" s="117" t="s">
        <v>1288</v>
      </c>
      <c r="B375" s="2" t="s">
        <v>1289</v>
      </c>
      <c r="C375" s="2" t="e">
        <v>#NAME?</v>
      </c>
      <c r="D375" s="2" t="s">
        <v>25</v>
      </c>
      <c r="E375" s="122">
        <v>489749</v>
      </c>
      <c r="F375" s="119">
        <v>0</v>
      </c>
      <c r="G375" s="119">
        <v>489749</v>
      </c>
      <c r="H375" s="118">
        <v>0</v>
      </c>
      <c r="I375" s="120">
        <f t="shared" si="5"/>
        <v>0</v>
      </c>
      <c r="J375" s="104" t="s">
        <v>698</v>
      </c>
      <c r="K375" s="104" t="s">
        <v>991</v>
      </c>
      <c r="L375" s="103">
        <v>17</v>
      </c>
      <c r="M375" s="121" t="e">
        <v>#VALUE!</v>
      </c>
    </row>
    <row r="376" spans="1:13" hidden="1" x14ac:dyDescent="0.25">
      <c r="A376" s="117" t="s">
        <v>1290</v>
      </c>
      <c r="B376" s="2" t="s">
        <v>1291</v>
      </c>
      <c r="C376" s="2" t="e">
        <v>#NAME?</v>
      </c>
      <c r="D376" s="2" t="s">
        <v>25</v>
      </c>
      <c r="E376" s="118">
        <v>2754678</v>
      </c>
      <c r="F376" s="119">
        <v>0</v>
      </c>
      <c r="G376" s="119">
        <v>0</v>
      </c>
      <c r="H376" s="118">
        <v>2754678</v>
      </c>
      <c r="I376" s="120">
        <f t="shared" si="5"/>
        <v>-2754678</v>
      </c>
      <c r="J376" s="104" t="s">
        <v>698</v>
      </c>
      <c r="K376" s="104" t="s">
        <v>724</v>
      </c>
      <c r="L376" s="103">
        <v>8</v>
      </c>
      <c r="M376" s="121" t="e">
        <v>#VALUE!</v>
      </c>
    </row>
    <row r="377" spans="1:13" hidden="1" x14ac:dyDescent="0.25">
      <c r="A377" s="117" t="s">
        <v>1292</v>
      </c>
      <c r="B377" s="2" t="s">
        <v>1293</v>
      </c>
      <c r="C377" s="2" t="e">
        <v>#NAME?</v>
      </c>
      <c r="D377" s="2" t="s">
        <v>1</v>
      </c>
      <c r="E377" s="122">
        <v>2600</v>
      </c>
      <c r="F377" s="119">
        <v>0</v>
      </c>
      <c r="G377" s="119">
        <v>0</v>
      </c>
      <c r="H377" s="122">
        <v>2600</v>
      </c>
      <c r="I377" s="120">
        <f t="shared" si="5"/>
        <v>2600</v>
      </c>
      <c r="J377" s="104" t="s">
        <v>698</v>
      </c>
      <c r="K377" s="104" t="s">
        <v>991</v>
      </c>
      <c r="L377" s="103">
        <v>17</v>
      </c>
      <c r="M377" s="121" t="e">
        <v>#VALUE!</v>
      </c>
    </row>
    <row r="378" spans="1:13" hidden="1" x14ac:dyDescent="0.25">
      <c r="A378" s="117" t="s">
        <v>1294</v>
      </c>
      <c r="B378" s="2" t="s">
        <v>240</v>
      </c>
      <c r="C378" s="2" t="e">
        <v>#NAME?</v>
      </c>
      <c r="D378" s="2" t="s">
        <v>25</v>
      </c>
      <c r="E378" s="118">
        <v>206716</v>
      </c>
      <c r="F378" s="119">
        <v>1449662</v>
      </c>
      <c r="G378" s="119">
        <v>1402886</v>
      </c>
      <c r="H378" s="118">
        <v>159940</v>
      </c>
      <c r="I378" s="120">
        <f t="shared" si="5"/>
        <v>-159940</v>
      </c>
      <c r="J378" s="104" t="s">
        <v>698</v>
      </c>
      <c r="K378" s="104" t="s">
        <v>724</v>
      </c>
      <c r="L378" s="103">
        <v>8</v>
      </c>
      <c r="M378" s="121" t="e">
        <v>#VALUE!</v>
      </c>
    </row>
    <row r="379" spans="1:13" hidden="1" x14ac:dyDescent="0.25">
      <c r="A379" s="117" t="s">
        <v>1295</v>
      </c>
      <c r="B379" s="2" t="s">
        <v>232</v>
      </c>
      <c r="C379" s="2" t="e">
        <v>#NAME?</v>
      </c>
      <c r="D379" s="2" t="s">
        <v>1</v>
      </c>
      <c r="E379" s="118">
        <v>6500</v>
      </c>
      <c r="F379" s="119">
        <v>75385</v>
      </c>
      <c r="G379" s="119">
        <v>68885</v>
      </c>
      <c r="H379" s="122">
        <v>0</v>
      </c>
      <c r="I379" s="120">
        <f t="shared" si="5"/>
        <v>0</v>
      </c>
      <c r="J379" s="104" t="s">
        <v>698</v>
      </c>
      <c r="K379" s="104" t="s">
        <v>724</v>
      </c>
      <c r="L379" s="103">
        <v>8</v>
      </c>
      <c r="M379" s="121" t="e">
        <v>#VALUE!</v>
      </c>
    </row>
    <row r="380" spans="1:13" hidden="1" x14ac:dyDescent="0.25">
      <c r="A380" s="117" t="s">
        <v>1296</v>
      </c>
      <c r="B380" s="2" t="s">
        <v>252</v>
      </c>
      <c r="C380" s="2" t="e">
        <v>#NAME?</v>
      </c>
      <c r="D380" s="2" t="s">
        <v>25</v>
      </c>
      <c r="E380" s="118">
        <v>324546</v>
      </c>
      <c r="F380" s="119">
        <v>4259994</v>
      </c>
      <c r="G380" s="119">
        <v>4247276</v>
      </c>
      <c r="H380" s="118">
        <v>311828</v>
      </c>
      <c r="I380" s="120">
        <f t="shared" si="5"/>
        <v>-311828</v>
      </c>
      <c r="J380" s="104" t="s">
        <v>698</v>
      </c>
      <c r="K380" s="104" t="s">
        <v>724</v>
      </c>
      <c r="L380" s="103">
        <v>8</v>
      </c>
      <c r="M380" s="121" t="e">
        <v>#VALUE!</v>
      </c>
    </row>
    <row r="381" spans="1:13" hidden="1" x14ac:dyDescent="0.25">
      <c r="A381" s="117" t="s">
        <v>1297</v>
      </c>
      <c r="B381" s="2" t="s">
        <v>205</v>
      </c>
      <c r="C381" s="2" t="e">
        <v>#NAME?</v>
      </c>
      <c r="D381" s="2" t="s">
        <v>25</v>
      </c>
      <c r="E381" s="118">
        <v>27986</v>
      </c>
      <c r="F381" s="119">
        <v>1942488</v>
      </c>
      <c r="G381" s="119">
        <v>2015173</v>
      </c>
      <c r="H381" s="118">
        <v>100671</v>
      </c>
      <c r="I381" s="120">
        <f t="shared" si="5"/>
        <v>-100671</v>
      </c>
      <c r="J381" s="104" t="s">
        <v>698</v>
      </c>
      <c r="K381" s="104" t="s">
        <v>724</v>
      </c>
      <c r="L381" s="103">
        <v>8</v>
      </c>
      <c r="M381" s="121" t="e">
        <v>#VALUE!</v>
      </c>
    </row>
    <row r="382" spans="1:13" hidden="1" x14ac:dyDescent="0.25">
      <c r="A382" s="117" t="s">
        <v>1298</v>
      </c>
      <c r="B382" s="2" t="s">
        <v>257</v>
      </c>
      <c r="C382" s="2" t="e">
        <v>#NAME?</v>
      </c>
      <c r="D382" s="2" t="s">
        <v>25</v>
      </c>
      <c r="E382" s="118">
        <v>140500</v>
      </c>
      <c r="F382" s="119">
        <v>878600</v>
      </c>
      <c r="G382" s="119">
        <v>874900</v>
      </c>
      <c r="H382" s="118">
        <v>136800</v>
      </c>
      <c r="I382" s="120">
        <f t="shared" si="5"/>
        <v>-136800</v>
      </c>
      <c r="J382" s="104" t="s">
        <v>698</v>
      </c>
      <c r="K382" s="104" t="s">
        <v>724</v>
      </c>
      <c r="L382" s="103">
        <v>8</v>
      </c>
      <c r="M382" s="121" t="e">
        <v>#VALUE!</v>
      </c>
    </row>
    <row r="383" spans="1:13" hidden="1" x14ac:dyDescent="0.25">
      <c r="A383" s="117" t="s">
        <v>1299</v>
      </c>
      <c r="B383" s="2" t="s">
        <v>308</v>
      </c>
      <c r="C383" s="2" t="e">
        <v>#NAME?</v>
      </c>
      <c r="D383" s="2" t="s">
        <v>1</v>
      </c>
      <c r="E383" s="118">
        <v>170498</v>
      </c>
      <c r="F383" s="119">
        <v>843780</v>
      </c>
      <c r="G383" s="119">
        <v>673282</v>
      </c>
      <c r="H383" s="122">
        <v>0</v>
      </c>
      <c r="I383" s="120">
        <f t="shared" si="5"/>
        <v>0</v>
      </c>
      <c r="J383" s="104" t="s">
        <v>698</v>
      </c>
      <c r="K383" s="104" t="s">
        <v>724</v>
      </c>
      <c r="L383" s="103">
        <v>8</v>
      </c>
      <c r="M383" s="121" t="e">
        <v>#VALUE!</v>
      </c>
    </row>
    <row r="384" spans="1:13" hidden="1" x14ac:dyDescent="0.25">
      <c r="A384" s="117" t="s">
        <v>1300</v>
      </c>
      <c r="B384" s="2" t="s">
        <v>1301</v>
      </c>
      <c r="C384" s="2" t="e">
        <v>#NAME?</v>
      </c>
      <c r="D384" s="2" t="s">
        <v>1</v>
      </c>
      <c r="E384" s="118">
        <v>74250</v>
      </c>
      <c r="F384" s="119">
        <v>74250</v>
      </c>
      <c r="G384" s="119">
        <v>0</v>
      </c>
      <c r="H384" s="122">
        <v>0</v>
      </c>
      <c r="I384" s="120">
        <f t="shared" si="5"/>
        <v>0</v>
      </c>
      <c r="J384" s="104" t="s">
        <v>698</v>
      </c>
      <c r="K384" s="104" t="s">
        <v>724</v>
      </c>
      <c r="L384" s="103">
        <v>8</v>
      </c>
      <c r="M384" s="121" t="e">
        <v>#VALUE!</v>
      </c>
    </row>
    <row r="385" spans="1:13" hidden="1" x14ac:dyDescent="0.25">
      <c r="A385" s="117" t="s">
        <v>1302</v>
      </c>
      <c r="B385" s="2" t="s">
        <v>378</v>
      </c>
      <c r="C385" s="2" t="e">
        <v>#NAME?</v>
      </c>
      <c r="D385" s="2" t="s">
        <v>1</v>
      </c>
      <c r="E385" s="118">
        <v>7920</v>
      </c>
      <c r="F385" s="119">
        <v>33440</v>
      </c>
      <c r="G385" s="119">
        <v>25520</v>
      </c>
      <c r="H385" s="122">
        <v>0</v>
      </c>
      <c r="I385" s="120">
        <f t="shared" si="5"/>
        <v>0</v>
      </c>
      <c r="J385" s="104" t="s">
        <v>698</v>
      </c>
      <c r="K385" s="104" t="s">
        <v>724</v>
      </c>
      <c r="L385" s="103">
        <v>8</v>
      </c>
      <c r="M385" s="121" t="e">
        <v>#VALUE!</v>
      </c>
    </row>
    <row r="386" spans="1:13" hidden="1" x14ac:dyDescent="0.25">
      <c r="A386" s="117" t="s">
        <v>1303</v>
      </c>
      <c r="B386" s="2" t="s">
        <v>231</v>
      </c>
      <c r="C386" s="2" t="e">
        <v>#NAME?</v>
      </c>
      <c r="D386" s="2" t="s">
        <v>25</v>
      </c>
      <c r="E386" s="118">
        <v>58050</v>
      </c>
      <c r="F386" s="119">
        <v>463950</v>
      </c>
      <c r="G386" s="119">
        <v>480150</v>
      </c>
      <c r="H386" s="118">
        <v>74250</v>
      </c>
      <c r="I386" s="120">
        <f t="shared" si="5"/>
        <v>-74250</v>
      </c>
      <c r="J386" s="104" t="s">
        <v>698</v>
      </c>
      <c r="K386" s="104" t="s">
        <v>724</v>
      </c>
      <c r="L386" s="103">
        <v>8</v>
      </c>
      <c r="M386" s="121" t="e">
        <v>#VALUE!</v>
      </c>
    </row>
    <row r="387" spans="1:13" hidden="1" x14ac:dyDescent="0.25">
      <c r="A387" s="117" t="s">
        <v>1304</v>
      </c>
      <c r="B387" s="2" t="s">
        <v>211</v>
      </c>
      <c r="C387" s="2" t="e">
        <v>#NAME?</v>
      </c>
      <c r="D387" s="2" t="s">
        <v>1</v>
      </c>
      <c r="E387" s="118">
        <v>3690</v>
      </c>
      <c r="F387" s="119">
        <v>48518</v>
      </c>
      <c r="G387" s="119">
        <v>44828</v>
      </c>
      <c r="H387" s="122">
        <v>0</v>
      </c>
      <c r="I387" s="120">
        <f t="shared" si="5"/>
        <v>0</v>
      </c>
      <c r="J387" s="104" t="s">
        <v>698</v>
      </c>
      <c r="K387" s="104" t="s">
        <v>724</v>
      </c>
      <c r="L387" s="103">
        <v>8</v>
      </c>
      <c r="M387" s="121" t="e">
        <v>#VALUE!</v>
      </c>
    </row>
    <row r="388" spans="1:13" hidden="1" x14ac:dyDescent="0.25">
      <c r="A388" s="117" t="s">
        <v>1305</v>
      </c>
      <c r="B388" s="2" t="s">
        <v>1306</v>
      </c>
      <c r="C388" s="2" t="e">
        <v>#NAME?</v>
      </c>
      <c r="D388" s="2" t="s">
        <v>1</v>
      </c>
      <c r="E388" s="118">
        <v>240660</v>
      </c>
      <c r="F388" s="119">
        <v>286020</v>
      </c>
      <c r="G388" s="119">
        <v>45360</v>
      </c>
      <c r="H388" s="122">
        <v>0</v>
      </c>
      <c r="I388" s="120">
        <f t="shared" si="5"/>
        <v>0</v>
      </c>
      <c r="J388" s="104" t="s">
        <v>698</v>
      </c>
      <c r="K388" s="104" t="s">
        <v>724</v>
      </c>
      <c r="L388" s="103">
        <v>8</v>
      </c>
      <c r="M388" s="121" t="e">
        <v>#VALUE!</v>
      </c>
    </row>
    <row r="389" spans="1:13" hidden="1" x14ac:dyDescent="0.25">
      <c r="A389" s="117" t="s">
        <v>1307</v>
      </c>
      <c r="B389" s="2" t="s">
        <v>1308</v>
      </c>
      <c r="C389" s="2" t="e">
        <v>#NAME?</v>
      </c>
      <c r="D389" s="2" t="s">
        <v>1</v>
      </c>
      <c r="E389" s="118">
        <v>245437</v>
      </c>
      <c r="F389" s="119">
        <v>5549917</v>
      </c>
      <c r="G389" s="119">
        <v>5297701</v>
      </c>
      <c r="H389" s="122">
        <v>6779</v>
      </c>
      <c r="I389" s="120">
        <f t="shared" si="5"/>
        <v>6779</v>
      </c>
      <c r="J389" s="104" t="s">
        <v>698</v>
      </c>
      <c r="K389" s="104" t="s">
        <v>724</v>
      </c>
      <c r="L389" s="103">
        <v>8</v>
      </c>
      <c r="M389" s="121" t="e">
        <v>#VALUE!</v>
      </c>
    </row>
    <row r="390" spans="1:13" hidden="1" x14ac:dyDescent="0.25">
      <c r="A390" s="117" t="s">
        <v>1309</v>
      </c>
      <c r="B390" s="2" t="s">
        <v>269</v>
      </c>
      <c r="C390" s="2" t="e">
        <v>#NAME?</v>
      </c>
      <c r="D390" s="2" t="s">
        <v>25</v>
      </c>
      <c r="E390" s="118">
        <v>76269</v>
      </c>
      <c r="F390" s="119">
        <v>1949466</v>
      </c>
      <c r="G390" s="119">
        <v>1888457</v>
      </c>
      <c r="H390" s="118">
        <v>15260</v>
      </c>
      <c r="I390" s="120">
        <f t="shared" si="5"/>
        <v>-15260</v>
      </c>
      <c r="J390" s="104" t="s">
        <v>698</v>
      </c>
      <c r="K390" s="104" t="s">
        <v>724</v>
      </c>
      <c r="L390" s="103">
        <v>8</v>
      </c>
      <c r="M390" s="121" t="e">
        <v>#VALUE!</v>
      </c>
    </row>
    <row r="391" spans="1:13" hidden="1" x14ac:dyDescent="0.25">
      <c r="A391" s="117" t="s">
        <v>1310</v>
      </c>
      <c r="B391" s="2" t="s">
        <v>1311</v>
      </c>
      <c r="C391" s="2" t="e">
        <v>#NAME?</v>
      </c>
      <c r="D391" s="2" t="s">
        <v>1</v>
      </c>
      <c r="E391" s="118">
        <v>135000</v>
      </c>
      <c r="F391" s="119">
        <v>324000</v>
      </c>
      <c r="G391" s="119">
        <v>189000</v>
      </c>
      <c r="H391" s="122">
        <v>0</v>
      </c>
      <c r="I391" s="120">
        <f t="shared" si="5"/>
        <v>0</v>
      </c>
      <c r="J391" s="104" t="s">
        <v>698</v>
      </c>
      <c r="K391" s="104" t="s">
        <v>724</v>
      </c>
      <c r="L391" s="103">
        <v>8</v>
      </c>
      <c r="M391" s="121" t="e">
        <v>#VALUE!</v>
      </c>
    </row>
    <row r="392" spans="1:13" hidden="1" x14ac:dyDescent="0.25">
      <c r="A392" s="117" t="s">
        <v>1312</v>
      </c>
      <c r="B392" s="2" t="s">
        <v>291</v>
      </c>
      <c r="C392" s="2" t="e">
        <v>#NAME?</v>
      </c>
      <c r="D392" s="2" t="s">
        <v>25</v>
      </c>
      <c r="E392" s="118">
        <v>546645</v>
      </c>
      <c r="F392" s="119">
        <v>9272253</v>
      </c>
      <c r="G392" s="119">
        <v>9398215</v>
      </c>
      <c r="H392" s="118">
        <v>672607</v>
      </c>
      <c r="I392" s="120">
        <f t="shared" ref="I392:I455" si="6">IF(D392="dr",H392,-H392)</f>
        <v>-672607</v>
      </c>
      <c r="J392" s="104" t="s">
        <v>698</v>
      </c>
      <c r="K392" s="104" t="s">
        <v>724</v>
      </c>
      <c r="L392" s="103">
        <v>8</v>
      </c>
      <c r="M392" s="121" t="e">
        <v>#VALUE!</v>
      </c>
    </row>
    <row r="393" spans="1:13" hidden="1" x14ac:dyDescent="0.25">
      <c r="A393" s="117" t="s">
        <v>1313</v>
      </c>
      <c r="B393" s="2" t="s">
        <v>264</v>
      </c>
      <c r="C393" s="2" t="e">
        <v>#NAME?</v>
      </c>
      <c r="D393" s="2" t="s">
        <v>25</v>
      </c>
      <c r="E393" s="118">
        <v>2440663</v>
      </c>
      <c r="F393" s="119">
        <v>17188101</v>
      </c>
      <c r="G393" s="119">
        <v>16072614</v>
      </c>
      <c r="H393" s="118">
        <v>1325176</v>
      </c>
      <c r="I393" s="120">
        <f t="shared" si="6"/>
        <v>-1325176</v>
      </c>
      <c r="J393" s="104" t="s">
        <v>698</v>
      </c>
      <c r="K393" s="104" t="s">
        <v>724</v>
      </c>
      <c r="L393" s="103">
        <v>8</v>
      </c>
      <c r="M393" s="121" t="e">
        <v>#VALUE!</v>
      </c>
    </row>
    <row r="394" spans="1:13" hidden="1" x14ac:dyDescent="0.25">
      <c r="A394" s="117" t="s">
        <v>1314</v>
      </c>
      <c r="B394" s="2" t="s">
        <v>1315</v>
      </c>
      <c r="C394" s="2" t="e">
        <v>#NAME?</v>
      </c>
      <c r="D394" s="2" t="s">
        <v>25</v>
      </c>
      <c r="E394" s="122">
        <v>0</v>
      </c>
      <c r="F394" s="119">
        <v>605447</v>
      </c>
      <c r="G394" s="119">
        <v>679175</v>
      </c>
      <c r="H394" s="118">
        <v>73728</v>
      </c>
      <c r="I394" s="120">
        <f t="shared" si="6"/>
        <v>-73728</v>
      </c>
      <c r="J394" s="104" t="s">
        <v>698</v>
      </c>
      <c r="K394" s="104" t="s">
        <v>724</v>
      </c>
      <c r="L394" s="103">
        <v>8</v>
      </c>
      <c r="M394" s="121" t="e">
        <v>#VALUE!</v>
      </c>
    </row>
    <row r="395" spans="1:13" hidden="1" x14ac:dyDescent="0.25">
      <c r="A395" s="117" t="s">
        <v>1316</v>
      </c>
      <c r="B395" s="2" t="s">
        <v>288</v>
      </c>
      <c r="C395" s="2" t="e">
        <v>#NAME?</v>
      </c>
      <c r="D395" s="2" t="s">
        <v>25</v>
      </c>
      <c r="E395" s="118">
        <v>19619</v>
      </c>
      <c r="F395" s="119">
        <v>432661</v>
      </c>
      <c r="G395" s="119">
        <v>449217</v>
      </c>
      <c r="H395" s="118">
        <v>36175</v>
      </c>
      <c r="I395" s="120">
        <f t="shared" si="6"/>
        <v>-36175</v>
      </c>
      <c r="J395" s="104" t="s">
        <v>698</v>
      </c>
      <c r="K395" s="104" t="s">
        <v>724</v>
      </c>
      <c r="L395" s="103">
        <v>8</v>
      </c>
      <c r="M395" s="121" t="e">
        <v>#VALUE!</v>
      </c>
    </row>
    <row r="396" spans="1:13" hidden="1" x14ac:dyDescent="0.25">
      <c r="A396" s="117" t="s">
        <v>1317</v>
      </c>
      <c r="B396" s="2" t="s">
        <v>214</v>
      </c>
      <c r="C396" s="2" t="e">
        <v>#NAME?</v>
      </c>
      <c r="D396" s="2" t="s">
        <v>1</v>
      </c>
      <c r="E396" s="118">
        <v>12375</v>
      </c>
      <c r="F396" s="119">
        <v>47475</v>
      </c>
      <c r="G396" s="119">
        <v>35100</v>
      </c>
      <c r="H396" s="122">
        <v>0</v>
      </c>
      <c r="I396" s="120">
        <f t="shared" si="6"/>
        <v>0</v>
      </c>
      <c r="J396" s="104" t="s">
        <v>698</v>
      </c>
      <c r="K396" s="104" t="s">
        <v>724</v>
      </c>
      <c r="L396" s="103">
        <v>8</v>
      </c>
      <c r="M396" s="121" t="e">
        <v>#VALUE!</v>
      </c>
    </row>
    <row r="397" spans="1:13" hidden="1" x14ac:dyDescent="0.25">
      <c r="A397" s="117" t="s">
        <v>1318</v>
      </c>
      <c r="B397" s="2" t="s">
        <v>220</v>
      </c>
      <c r="C397" s="2" t="e">
        <v>#NAME?</v>
      </c>
      <c r="D397" s="2" t="s">
        <v>1</v>
      </c>
      <c r="E397" s="118">
        <v>25805</v>
      </c>
      <c r="F397" s="119">
        <v>475725</v>
      </c>
      <c r="G397" s="119">
        <v>449920</v>
      </c>
      <c r="H397" s="122">
        <v>0</v>
      </c>
      <c r="I397" s="120">
        <f t="shared" si="6"/>
        <v>0</v>
      </c>
      <c r="J397" s="104" t="s">
        <v>698</v>
      </c>
      <c r="K397" s="104" t="s">
        <v>724</v>
      </c>
      <c r="L397" s="103">
        <v>8</v>
      </c>
      <c r="M397" s="121" t="e">
        <v>#VALUE!</v>
      </c>
    </row>
    <row r="398" spans="1:13" hidden="1" x14ac:dyDescent="0.25">
      <c r="A398" s="117" t="s">
        <v>1319</v>
      </c>
      <c r="B398" s="2" t="s">
        <v>1320</v>
      </c>
      <c r="C398" s="2" t="e">
        <v>#NAME?</v>
      </c>
      <c r="D398" s="2" t="s">
        <v>25</v>
      </c>
      <c r="E398" s="122">
        <v>0</v>
      </c>
      <c r="F398" s="119">
        <v>83250</v>
      </c>
      <c r="G398" s="119">
        <v>202960</v>
      </c>
      <c r="H398" s="118">
        <v>119710</v>
      </c>
      <c r="I398" s="120">
        <f t="shared" si="6"/>
        <v>-119710</v>
      </c>
      <c r="J398" s="104" t="s">
        <v>698</v>
      </c>
      <c r="K398" s="104" t="s">
        <v>724</v>
      </c>
      <c r="L398" s="103">
        <v>8</v>
      </c>
      <c r="M398" s="121" t="e">
        <v>#VALUE!</v>
      </c>
    </row>
    <row r="399" spans="1:13" hidden="1" x14ac:dyDescent="0.25">
      <c r="A399" s="117" t="s">
        <v>1321</v>
      </c>
      <c r="B399" s="2" t="s">
        <v>222</v>
      </c>
      <c r="C399" s="2" t="e">
        <v>#NAME?</v>
      </c>
      <c r="D399" s="2" t="s">
        <v>25</v>
      </c>
      <c r="E399" s="118">
        <v>36000</v>
      </c>
      <c r="F399" s="119">
        <v>400050</v>
      </c>
      <c r="G399" s="119">
        <v>407250</v>
      </c>
      <c r="H399" s="118">
        <v>43200</v>
      </c>
      <c r="I399" s="120">
        <f t="shared" si="6"/>
        <v>-43200</v>
      </c>
      <c r="J399" s="104" t="s">
        <v>698</v>
      </c>
      <c r="K399" s="104" t="s">
        <v>724</v>
      </c>
      <c r="L399" s="103">
        <v>8</v>
      </c>
      <c r="M399" s="121" t="e">
        <v>#VALUE!</v>
      </c>
    </row>
    <row r="400" spans="1:13" hidden="1" x14ac:dyDescent="0.25">
      <c r="A400" s="117" t="s">
        <v>1322</v>
      </c>
      <c r="B400" s="2" t="s">
        <v>270</v>
      </c>
      <c r="C400" s="2" t="e">
        <v>#NAME?</v>
      </c>
      <c r="D400" s="2" t="s">
        <v>25</v>
      </c>
      <c r="E400" s="118">
        <v>19900</v>
      </c>
      <c r="F400" s="119">
        <v>595276</v>
      </c>
      <c r="G400" s="119">
        <v>706294</v>
      </c>
      <c r="H400" s="118">
        <v>130918</v>
      </c>
      <c r="I400" s="120">
        <f t="shared" si="6"/>
        <v>-130918</v>
      </c>
      <c r="J400" s="104" t="s">
        <v>698</v>
      </c>
      <c r="K400" s="104" t="s">
        <v>724</v>
      </c>
      <c r="L400" s="103">
        <v>8</v>
      </c>
      <c r="M400" s="121" t="e">
        <v>#VALUE!</v>
      </c>
    </row>
    <row r="401" spans="1:13" hidden="1" x14ac:dyDescent="0.25">
      <c r="A401" s="117" t="s">
        <v>1323</v>
      </c>
      <c r="B401" s="2" t="s">
        <v>1324</v>
      </c>
      <c r="C401" s="2" t="e">
        <v>#NAME?</v>
      </c>
      <c r="D401" s="2" t="s">
        <v>1</v>
      </c>
      <c r="E401" s="118">
        <v>7820</v>
      </c>
      <c r="F401" s="119">
        <v>7820</v>
      </c>
      <c r="G401" s="119">
        <v>0</v>
      </c>
      <c r="H401" s="122">
        <v>0</v>
      </c>
      <c r="I401" s="120">
        <f t="shared" si="6"/>
        <v>0</v>
      </c>
      <c r="J401" s="104" t="s">
        <v>698</v>
      </c>
      <c r="K401" s="104" t="s">
        <v>724</v>
      </c>
      <c r="L401" s="103">
        <v>8</v>
      </c>
      <c r="M401" s="121" t="e">
        <v>#VALUE!</v>
      </c>
    </row>
    <row r="402" spans="1:13" hidden="1" x14ac:dyDescent="0.25">
      <c r="A402" s="117" t="s">
        <v>1325</v>
      </c>
      <c r="B402" s="2" t="s">
        <v>323</v>
      </c>
      <c r="C402" s="2" t="e">
        <v>#NAME?</v>
      </c>
      <c r="D402" s="2" t="s">
        <v>1</v>
      </c>
      <c r="E402" s="118">
        <v>168200</v>
      </c>
      <c r="F402" s="119">
        <v>1498740</v>
      </c>
      <c r="G402" s="119">
        <v>1330540</v>
      </c>
      <c r="H402" s="122">
        <v>0</v>
      </c>
      <c r="I402" s="120">
        <f t="shared" si="6"/>
        <v>0</v>
      </c>
      <c r="J402" s="104" t="s">
        <v>698</v>
      </c>
      <c r="K402" s="104" t="s">
        <v>724</v>
      </c>
      <c r="L402" s="103">
        <v>8</v>
      </c>
      <c r="M402" s="121" t="e">
        <v>#VALUE!</v>
      </c>
    </row>
    <row r="403" spans="1:13" hidden="1" x14ac:dyDescent="0.25">
      <c r="A403" s="117" t="s">
        <v>1326</v>
      </c>
      <c r="B403" s="2" t="s">
        <v>250</v>
      </c>
      <c r="C403" s="2" t="e">
        <v>#NAME?</v>
      </c>
      <c r="D403" s="2" t="s">
        <v>1</v>
      </c>
      <c r="E403" s="118">
        <v>83659</v>
      </c>
      <c r="F403" s="119">
        <v>5116062</v>
      </c>
      <c r="G403" s="119">
        <v>5032403</v>
      </c>
      <c r="H403" s="122">
        <v>0</v>
      </c>
      <c r="I403" s="120">
        <f t="shared" si="6"/>
        <v>0</v>
      </c>
      <c r="J403" s="104" t="s">
        <v>698</v>
      </c>
      <c r="K403" s="104" t="s">
        <v>724</v>
      </c>
      <c r="L403" s="103">
        <v>8</v>
      </c>
      <c r="M403" s="121" t="e">
        <v>#VALUE!</v>
      </c>
    </row>
    <row r="404" spans="1:13" hidden="1" x14ac:dyDescent="0.25">
      <c r="A404" s="117" t="s">
        <v>1327</v>
      </c>
      <c r="B404" s="2" t="s">
        <v>221</v>
      </c>
      <c r="C404" s="2" t="e">
        <v>#NAME?</v>
      </c>
      <c r="D404" s="2" t="s">
        <v>25</v>
      </c>
      <c r="E404" s="118">
        <v>33167</v>
      </c>
      <c r="F404" s="119">
        <v>1718567</v>
      </c>
      <c r="G404" s="119">
        <v>1785376</v>
      </c>
      <c r="H404" s="118">
        <v>99976</v>
      </c>
      <c r="I404" s="120">
        <f t="shared" si="6"/>
        <v>-99976</v>
      </c>
      <c r="J404" s="104" t="s">
        <v>698</v>
      </c>
      <c r="K404" s="104" t="s">
        <v>724</v>
      </c>
      <c r="L404" s="103">
        <v>8</v>
      </c>
      <c r="M404" s="121" t="e">
        <v>#VALUE!</v>
      </c>
    </row>
    <row r="405" spans="1:13" hidden="1" x14ac:dyDescent="0.25">
      <c r="A405" s="117" t="s">
        <v>1328</v>
      </c>
      <c r="B405" s="2" t="s">
        <v>1329</v>
      </c>
      <c r="C405" s="2" t="e">
        <v>#NAME?</v>
      </c>
      <c r="D405" s="2" t="s">
        <v>25</v>
      </c>
      <c r="E405" s="122">
        <v>7762</v>
      </c>
      <c r="F405" s="119">
        <v>0</v>
      </c>
      <c r="G405" s="119">
        <v>7762</v>
      </c>
      <c r="H405" s="118">
        <v>0</v>
      </c>
      <c r="I405" s="120">
        <f t="shared" si="6"/>
        <v>0</v>
      </c>
      <c r="J405" s="104" t="s">
        <v>698</v>
      </c>
      <c r="K405" s="104" t="s">
        <v>991</v>
      </c>
      <c r="L405" s="103">
        <v>17</v>
      </c>
      <c r="M405" s="121" t="e">
        <v>#VALUE!</v>
      </c>
    </row>
    <row r="406" spans="1:13" hidden="1" x14ac:dyDescent="0.25">
      <c r="A406" s="117" t="s">
        <v>1330</v>
      </c>
      <c r="B406" s="2" t="s">
        <v>386</v>
      </c>
      <c r="C406" s="2" t="e">
        <v>#NAME?</v>
      </c>
      <c r="D406" s="2" t="s">
        <v>25</v>
      </c>
      <c r="E406" s="118">
        <v>0</v>
      </c>
      <c r="F406" s="119">
        <v>7654</v>
      </c>
      <c r="G406" s="119">
        <v>74802</v>
      </c>
      <c r="H406" s="118">
        <v>67148</v>
      </c>
      <c r="I406" s="120">
        <f t="shared" si="6"/>
        <v>-67148</v>
      </c>
      <c r="J406" s="104" t="s">
        <v>698</v>
      </c>
      <c r="K406" s="104" t="s">
        <v>724</v>
      </c>
      <c r="L406" s="103">
        <v>8</v>
      </c>
      <c r="M406" s="121" t="e">
        <v>#VALUE!</v>
      </c>
    </row>
    <row r="407" spans="1:13" hidden="1" x14ac:dyDescent="0.25">
      <c r="A407" s="117" t="s">
        <v>1331</v>
      </c>
      <c r="B407" s="2" t="s">
        <v>1332</v>
      </c>
      <c r="C407" s="2" t="e">
        <v>#NAME?</v>
      </c>
      <c r="D407" s="2" t="s">
        <v>1</v>
      </c>
      <c r="E407" s="118">
        <v>3561</v>
      </c>
      <c r="F407" s="119">
        <v>1202112</v>
      </c>
      <c r="G407" s="119">
        <v>1198551</v>
      </c>
      <c r="H407" s="122">
        <v>0</v>
      </c>
      <c r="I407" s="120">
        <f t="shared" si="6"/>
        <v>0</v>
      </c>
      <c r="J407" s="104" t="s">
        <v>698</v>
      </c>
      <c r="K407" s="104" t="s">
        <v>724</v>
      </c>
      <c r="L407" s="103">
        <v>8</v>
      </c>
      <c r="M407" s="121" t="e">
        <v>#VALUE!</v>
      </c>
    </row>
    <row r="408" spans="1:13" hidden="1" x14ac:dyDescent="0.25">
      <c r="A408" s="117" t="s">
        <v>1333</v>
      </c>
      <c r="B408" s="2" t="s">
        <v>1334</v>
      </c>
      <c r="C408" s="2" t="e">
        <v>#NAME?</v>
      </c>
      <c r="D408" s="2" t="s">
        <v>1</v>
      </c>
      <c r="E408" s="118">
        <v>1357</v>
      </c>
      <c r="F408" s="119">
        <v>1357</v>
      </c>
      <c r="G408" s="119">
        <v>0</v>
      </c>
      <c r="H408" s="122">
        <v>0</v>
      </c>
      <c r="I408" s="120">
        <f t="shared" si="6"/>
        <v>0</v>
      </c>
      <c r="J408" s="104" t="s">
        <v>698</v>
      </c>
      <c r="K408" s="104" t="s">
        <v>724</v>
      </c>
      <c r="L408" s="103">
        <v>8</v>
      </c>
      <c r="M408" s="121" t="e">
        <v>#VALUE!</v>
      </c>
    </row>
    <row r="409" spans="1:13" hidden="1" x14ac:dyDescent="0.25">
      <c r="A409" s="117" t="s">
        <v>1335</v>
      </c>
      <c r="B409" s="2" t="s">
        <v>286</v>
      </c>
      <c r="C409" s="2" t="e">
        <v>#NAME?</v>
      </c>
      <c r="D409" s="2" t="s">
        <v>25</v>
      </c>
      <c r="E409" s="118">
        <v>45777</v>
      </c>
      <c r="F409" s="119">
        <v>59117</v>
      </c>
      <c r="G409" s="119">
        <v>16182</v>
      </c>
      <c r="H409" s="118">
        <v>2842</v>
      </c>
      <c r="I409" s="120">
        <f t="shared" si="6"/>
        <v>-2842</v>
      </c>
      <c r="J409" s="104" t="s">
        <v>698</v>
      </c>
      <c r="K409" s="104" t="s">
        <v>724</v>
      </c>
      <c r="L409" s="103">
        <v>8</v>
      </c>
      <c r="M409" s="121" t="e">
        <v>#VALUE!</v>
      </c>
    </row>
    <row r="410" spans="1:13" hidden="1" x14ac:dyDescent="0.25">
      <c r="A410" s="117" t="s">
        <v>1336</v>
      </c>
      <c r="B410" s="2" t="s">
        <v>244</v>
      </c>
      <c r="C410" s="2" t="e">
        <v>#NAME?</v>
      </c>
      <c r="D410" s="2" t="s">
        <v>25</v>
      </c>
      <c r="E410" s="118">
        <v>16509</v>
      </c>
      <c r="F410" s="119">
        <v>811118</v>
      </c>
      <c r="G410" s="119">
        <v>927351</v>
      </c>
      <c r="H410" s="118">
        <v>132742</v>
      </c>
      <c r="I410" s="120">
        <f t="shared" si="6"/>
        <v>-132742</v>
      </c>
      <c r="J410" s="104" t="s">
        <v>698</v>
      </c>
      <c r="K410" s="104" t="s">
        <v>724</v>
      </c>
      <c r="L410" s="103">
        <v>8</v>
      </c>
      <c r="M410" s="121" t="e">
        <v>#VALUE!</v>
      </c>
    </row>
    <row r="411" spans="1:13" hidden="1" x14ac:dyDescent="0.25">
      <c r="A411" s="117" t="s">
        <v>1337</v>
      </c>
      <c r="B411" s="2" t="s">
        <v>1338</v>
      </c>
      <c r="C411" s="2" t="e">
        <v>#NAME?</v>
      </c>
      <c r="D411" s="2" t="s">
        <v>25</v>
      </c>
      <c r="E411" s="122">
        <v>0</v>
      </c>
      <c r="F411" s="119">
        <v>0</v>
      </c>
      <c r="G411" s="119">
        <v>406722</v>
      </c>
      <c r="H411" s="118">
        <v>406722</v>
      </c>
      <c r="I411" s="120">
        <f t="shared" si="6"/>
        <v>-406722</v>
      </c>
      <c r="J411" s="104" t="s">
        <v>698</v>
      </c>
      <c r="K411" s="104" t="s">
        <v>724</v>
      </c>
      <c r="L411" s="103">
        <v>8</v>
      </c>
      <c r="M411" s="121" t="e">
        <v>#VALUE!</v>
      </c>
    </row>
    <row r="412" spans="1:13" hidden="1" x14ac:dyDescent="0.25">
      <c r="A412" s="117" t="s">
        <v>1339</v>
      </c>
      <c r="B412" s="2" t="s">
        <v>223</v>
      </c>
      <c r="C412" s="2" t="e">
        <v>#NAME?</v>
      </c>
      <c r="D412" s="2" t="s">
        <v>25</v>
      </c>
      <c r="E412" s="118">
        <v>42525</v>
      </c>
      <c r="F412" s="119">
        <v>710100</v>
      </c>
      <c r="G412" s="119">
        <v>735075</v>
      </c>
      <c r="H412" s="118">
        <v>67500</v>
      </c>
      <c r="I412" s="120">
        <f t="shared" si="6"/>
        <v>-67500</v>
      </c>
      <c r="J412" s="104" t="s">
        <v>698</v>
      </c>
      <c r="K412" s="104" t="s">
        <v>724</v>
      </c>
      <c r="L412" s="103">
        <v>8</v>
      </c>
      <c r="M412" s="121" t="e">
        <v>#VALUE!</v>
      </c>
    </row>
    <row r="413" spans="1:13" hidden="1" x14ac:dyDescent="0.25">
      <c r="A413" s="117" t="s">
        <v>1340</v>
      </c>
      <c r="B413" s="2" t="s">
        <v>217</v>
      </c>
      <c r="C413" s="2" t="e">
        <v>#NAME?</v>
      </c>
      <c r="D413" s="2" t="s">
        <v>25</v>
      </c>
      <c r="E413" s="118">
        <v>13172</v>
      </c>
      <c r="F413" s="119">
        <v>177473</v>
      </c>
      <c r="G413" s="119">
        <v>164305</v>
      </c>
      <c r="H413" s="118">
        <v>4</v>
      </c>
      <c r="I413" s="120">
        <f t="shared" si="6"/>
        <v>-4</v>
      </c>
      <c r="J413" s="104" t="s">
        <v>698</v>
      </c>
      <c r="K413" s="104" t="s">
        <v>724</v>
      </c>
      <c r="L413" s="103">
        <v>8</v>
      </c>
      <c r="M413" s="121" t="e">
        <v>#VALUE!</v>
      </c>
    </row>
    <row r="414" spans="1:13" hidden="1" x14ac:dyDescent="0.25">
      <c r="A414" s="117" t="s">
        <v>1341</v>
      </c>
      <c r="B414" s="2" t="s">
        <v>206</v>
      </c>
      <c r="C414" s="2" t="e">
        <v>#NAME?</v>
      </c>
      <c r="D414" s="2" t="s">
        <v>1</v>
      </c>
      <c r="E414" s="118">
        <v>27378</v>
      </c>
      <c r="F414" s="119">
        <v>1039455</v>
      </c>
      <c r="G414" s="119">
        <v>1012077</v>
      </c>
      <c r="H414" s="122">
        <v>0</v>
      </c>
      <c r="I414" s="120">
        <f t="shared" si="6"/>
        <v>0</v>
      </c>
      <c r="J414" s="104" t="s">
        <v>698</v>
      </c>
      <c r="K414" s="104" t="s">
        <v>724</v>
      </c>
      <c r="L414" s="103">
        <v>8</v>
      </c>
      <c r="M414" s="121" t="e">
        <v>#VALUE!</v>
      </c>
    </row>
    <row r="415" spans="1:13" hidden="1" x14ac:dyDescent="0.25">
      <c r="A415" s="117" t="s">
        <v>1342</v>
      </c>
      <c r="B415" s="2" t="s">
        <v>278</v>
      </c>
      <c r="C415" s="2" t="e">
        <v>#NAME?</v>
      </c>
      <c r="D415" s="2" t="s">
        <v>1</v>
      </c>
      <c r="E415" s="118">
        <v>6072</v>
      </c>
      <c r="F415" s="119">
        <v>79168</v>
      </c>
      <c r="G415" s="119">
        <v>73096</v>
      </c>
      <c r="H415" s="122">
        <v>0</v>
      </c>
      <c r="I415" s="120">
        <f t="shared" si="6"/>
        <v>0</v>
      </c>
      <c r="J415" s="104" t="s">
        <v>698</v>
      </c>
      <c r="K415" s="104" t="s">
        <v>724</v>
      </c>
      <c r="L415" s="103">
        <v>8</v>
      </c>
      <c r="M415" s="121" t="e">
        <v>#VALUE!</v>
      </c>
    </row>
    <row r="416" spans="1:13" hidden="1" x14ac:dyDescent="0.25">
      <c r="A416" s="117" t="s">
        <v>1343</v>
      </c>
      <c r="B416" s="2" t="s">
        <v>1344</v>
      </c>
      <c r="C416" s="2" t="e">
        <v>#NAME?</v>
      </c>
      <c r="D416" s="2" t="s">
        <v>1</v>
      </c>
      <c r="E416" s="118">
        <v>1429</v>
      </c>
      <c r="F416" s="119">
        <v>17397</v>
      </c>
      <c r="G416" s="119">
        <v>15968</v>
      </c>
      <c r="H416" s="122">
        <v>0</v>
      </c>
      <c r="I416" s="120">
        <f t="shared" si="6"/>
        <v>0</v>
      </c>
      <c r="J416" s="104" t="s">
        <v>698</v>
      </c>
      <c r="K416" s="104" t="s">
        <v>724</v>
      </c>
      <c r="L416" s="103">
        <v>8</v>
      </c>
      <c r="M416" s="121" t="e">
        <v>#VALUE!</v>
      </c>
    </row>
    <row r="417" spans="1:13" hidden="1" x14ac:dyDescent="0.25">
      <c r="A417" s="117" t="s">
        <v>1345</v>
      </c>
      <c r="B417" s="2" t="s">
        <v>340</v>
      </c>
      <c r="C417" s="2" t="e">
        <v>#NAME?</v>
      </c>
      <c r="D417" s="2" t="s">
        <v>1</v>
      </c>
      <c r="E417" s="118">
        <v>6605</v>
      </c>
      <c r="F417" s="119">
        <v>83433</v>
      </c>
      <c r="G417" s="119">
        <v>76828</v>
      </c>
      <c r="H417" s="122">
        <v>0</v>
      </c>
      <c r="I417" s="120">
        <f t="shared" si="6"/>
        <v>0</v>
      </c>
      <c r="J417" s="104" t="s">
        <v>698</v>
      </c>
      <c r="K417" s="104" t="s">
        <v>724</v>
      </c>
      <c r="L417" s="103">
        <v>8</v>
      </c>
      <c r="M417" s="121" t="e">
        <v>#VALUE!</v>
      </c>
    </row>
    <row r="418" spans="1:13" hidden="1" x14ac:dyDescent="0.25">
      <c r="A418" s="117" t="s">
        <v>1346</v>
      </c>
      <c r="B418" s="2" t="s">
        <v>339</v>
      </c>
      <c r="C418" s="2" t="e">
        <v>#NAME?</v>
      </c>
      <c r="D418" s="2" t="s">
        <v>1</v>
      </c>
      <c r="E418" s="118">
        <v>4216</v>
      </c>
      <c r="F418" s="119">
        <v>46950</v>
      </c>
      <c r="G418" s="119">
        <v>42734</v>
      </c>
      <c r="H418" s="122">
        <v>0</v>
      </c>
      <c r="I418" s="120">
        <f t="shared" si="6"/>
        <v>0</v>
      </c>
      <c r="J418" s="104" t="s">
        <v>698</v>
      </c>
      <c r="K418" s="104" t="s">
        <v>724</v>
      </c>
      <c r="L418" s="103">
        <v>8</v>
      </c>
      <c r="M418" s="121" t="e">
        <v>#VALUE!</v>
      </c>
    </row>
    <row r="419" spans="1:13" hidden="1" x14ac:dyDescent="0.25">
      <c r="A419" s="117" t="s">
        <v>1347</v>
      </c>
      <c r="B419" s="2" t="s">
        <v>198</v>
      </c>
      <c r="C419" s="2" t="e">
        <v>#NAME?</v>
      </c>
      <c r="D419" s="2" t="s">
        <v>25</v>
      </c>
      <c r="E419" s="118">
        <v>20747</v>
      </c>
      <c r="F419" s="119">
        <v>917798</v>
      </c>
      <c r="G419" s="119">
        <v>907456</v>
      </c>
      <c r="H419" s="118">
        <v>10405</v>
      </c>
      <c r="I419" s="120">
        <f t="shared" si="6"/>
        <v>-10405</v>
      </c>
      <c r="J419" s="104" t="s">
        <v>698</v>
      </c>
      <c r="K419" s="104" t="s">
        <v>724</v>
      </c>
      <c r="L419" s="103">
        <v>8</v>
      </c>
      <c r="M419" s="121" t="e">
        <v>#VALUE!</v>
      </c>
    </row>
    <row r="420" spans="1:13" hidden="1" x14ac:dyDescent="0.25">
      <c r="A420" s="117" t="s">
        <v>1348</v>
      </c>
      <c r="B420" s="2" t="s">
        <v>1349</v>
      </c>
      <c r="C420" s="2" t="e">
        <v>#NAME?</v>
      </c>
      <c r="D420" s="2" t="s">
        <v>1</v>
      </c>
      <c r="E420" s="118">
        <v>54000</v>
      </c>
      <c r="F420" s="119">
        <v>54000</v>
      </c>
      <c r="G420" s="119">
        <v>0</v>
      </c>
      <c r="H420" s="122">
        <v>0</v>
      </c>
      <c r="I420" s="120">
        <f t="shared" si="6"/>
        <v>0</v>
      </c>
      <c r="J420" s="104" t="s">
        <v>698</v>
      </c>
      <c r="K420" s="104" t="s">
        <v>724</v>
      </c>
      <c r="L420" s="103">
        <v>8</v>
      </c>
      <c r="M420" s="121" t="e">
        <v>#VALUE!</v>
      </c>
    </row>
    <row r="421" spans="1:13" hidden="1" x14ac:dyDescent="0.25">
      <c r="A421" s="117" t="s">
        <v>1350</v>
      </c>
      <c r="B421" s="2" t="s">
        <v>1351</v>
      </c>
      <c r="C421" s="2" t="e">
        <v>#NAME?</v>
      </c>
      <c r="D421" s="2" t="s">
        <v>25</v>
      </c>
      <c r="E421" s="122">
        <v>0</v>
      </c>
      <c r="F421" s="119">
        <v>450723</v>
      </c>
      <c r="G421" s="119">
        <v>490723</v>
      </c>
      <c r="H421" s="118">
        <v>40000</v>
      </c>
      <c r="I421" s="120">
        <f t="shared" si="6"/>
        <v>-40000</v>
      </c>
      <c r="J421" s="104" t="s">
        <v>698</v>
      </c>
      <c r="K421" s="104" t="s">
        <v>724</v>
      </c>
      <c r="L421" s="103">
        <v>8</v>
      </c>
      <c r="M421" s="121" t="e">
        <v>#VALUE!</v>
      </c>
    </row>
    <row r="422" spans="1:13" hidden="1" x14ac:dyDescent="0.25">
      <c r="A422" s="117" t="s">
        <v>1352</v>
      </c>
      <c r="B422" s="2" t="s">
        <v>1353</v>
      </c>
      <c r="C422" s="2" t="e">
        <v>#NAME?</v>
      </c>
      <c r="D422" s="2" t="s">
        <v>25</v>
      </c>
      <c r="E422" s="118">
        <v>40000</v>
      </c>
      <c r="F422" s="119">
        <v>488568</v>
      </c>
      <c r="G422" s="119">
        <v>491760</v>
      </c>
      <c r="H422" s="118">
        <v>43192</v>
      </c>
      <c r="I422" s="120">
        <f t="shared" si="6"/>
        <v>-43192</v>
      </c>
      <c r="J422" s="104" t="s">
        <v>698</v>
      </c>
      <c r="K422" s="104" t="s">
        <v>724</v>
      </c>
      <c r="L422" s="103">
        <v>8</v>
      </c>
      <c r="M422" s="121" t="e">
        <v>#VALUE!</v>
      </c>
    </row>
    <row r="423" spans="1:13" hidden="1" x14ac:dyDescent="0.25">
      <c r="A423" s="117" t="s">
        <v>1354</v>
      </c>
      <c r="B423" s="2" t="s">
        <v>275</v>
      </c>
      <c r="C423" s="2" t="e">
        <v>#NAME?</v>
      </c>
      <c r="D423" s="2" t="s">
        <v>25</v>
      </c>
      <c r="E423" s="118">
        <v>195962</v>
      </c>
      <c r="F423" s="119">
        <v>661167</v>
      </c>
      <c r="G423" s="119">
        <v>541001</v>
      </c>
      <c r="H423" s="118">
        <v>75796</v>
      </c>
      <c r="I423" s="120">
        <f t="shared" si="6"/>
        <v>-75796</v>
      </c>
      <c r="J423" s="104" t="s">
        <v>698</v>
      </c>
      <c r="K423" s="104" t="s">
        <v>724</v>
      </c>
      <c r="L423" s="103">
        <v>8</v>
      </c>
      <c r="M423" s="121" t="e">
        <v>#VALUE!</v>
      </c>
    </row>
    <row r="424" spans="1:13" hidden="1" x14ac:dyDescent="0.25">
      <c r="A424" s="117" t="s">
        <v>1355</v>
      </c>
      <c r="B424" s="2" t="s">
        <v>370</v>
      </c>
      <c r="C424" s="2" t="e">
        <v>#NAME?</v>
      </c>
      <c r="D424" s="2" t="s">
        <v>25</v>
      </c>
      <c r="E424" s="118">
        <v>0</v>
      </c>
      <c r="F424" s="119">
        <v>169718</v>
      </c>
      <c r="G424" s="119">
        <v>190309</v>
      </c>
      <c r="H424" s="118">
        <v>20591</v>
      </c>
      <c r="I424" s="120">
        <f t="shared" si="6"/>
        <v>-20591</v>
      </c>
      <c r="J424" s="104" t="s">
        <v>698</v>
      </c>
      <c r="K424" s="104" t="s">
        <v>724</v>
      </c>
      <c r="L424" s="103">
        <v>8</v>
      </c>
      <c r="M424" s="121" t="e">
        <v>#VALUE!</v>
      </c>
    </row>
    <row r="425" spans="1:13" hidden="1" x14ac:dyDescent="0.25">
      <c r="A425" s="117" t="s">
        <v>1356</v>
      </c>
      <c r="B425" s="2" t="s">
        <v>228</v>
      </c>
      <c r="C425" s="2" t="e">
        <v>#NAME?</v>
      </c>
      <c r="D425" s="2" t="s">
        <v>25</v>
      </c>
      <c r="E425" s="118">
        <v>65340</v>
      </c>
      <c r="F425" s="119">
        <v>604890</v>
      </c>
      <c r="G425" s="119">
        <v>549810</v>
      </c>
      <c r="H425" s="118">
        <v>10260</v>
      </c>
      <c r="I425" s="120">
        <f t="shared" si="6"/>
        <v>-10260</v>
      </c>
      <c r="J425" s="104" t="s">
        <v>698</v>
      </c>
      <c r="K425" s="104" t="s">
        <v>724</v>
      </c>
      <c r="L425" s="103">
        <v>8</v>
      </c>
      <c r="M425" s="121" t="e">
        <v>#VALUE!</v>
      </c>
    </row>
    <row r="426" spans="1:13" hidden="1" x14ac:dyDescent="0.25">
      <c r="A426" s="117" t="s">
        <v>1357</v>
      </c>
      <c r="B426" s="2" t="s">
        <v>1358</v>
      </c>
      <c r="C426" s="2" t="e">
        <v>#NAME?</v>
      </c>
      <c r="D426" s="2" t="s">
        <v>25</v>
      </c>
      <c r="E426" s="118">
        <v>2784026</v>
      </c>
      <c r="F426" s="119">
        <v>237711647</v>
      </c>
      <c r="G426" s="119">
        <v>235009269</v>
      </c>
      <c r="H426" s="118">
        <v>81648</v>
      </c>
      <c r="I426" s="120">
        <f t="shared" si="6"/>
        <v>-81648</v>
      </c>
      <c r="J426" s="104" t="s">
        <v>698</v>
      </c>
      <c r="K426" s="104" t="s">
        <v>1359</v>
      </c>
      <c r="L426" s="103">
        <v>9</v>
      </c>
      <c r="M426" s="121" t="e">
        <v>#VALUE!</v>
      </c>
    </row>
    <row r="427" spans="1:13" hidden="1" x14ac:dyDescent="0.25">
      <c r="A427" s="117" t="s">
        <v>1360</v>
      </c>
      <c r="B427" s="2" t="s">
        <v>1361</v>
      </c>
      <c r="C427" s="2" t="e">
        <v>#NAME?</v>
      </c>
      <c r="D427" s="2" t="s">
        <v>1</v>
      </c>
      <c r="E427" s="118">
        <v>179080</v>
      </c>
      <c r="F427" s="119">
        <v>223580</v>
      </c>
      <c r="G427" s="119">
        <v>44500</v>
      </c>
      <c r="H427" s="122">
        <v>0</v>
      </c>
      <c r="I427" s="120">
        <f t="shared" si="6"/>
        <v>0</v>
      </c>
      <c r="J427" s="104" t="s">
        <v>698</v>
      </c>
      <c r="K427" s="104" t="s">
        <v>1362</v>
      </c>
      <c r="L427" s="103">
        <v>9</v>
      </c>
      <c r="M427" s="121" t="e">
        <v>#VALUE!</v>
      </c>
    </row>
    <row r="428" spans="1:13" hidden="1" x14ac:dyDescent="0.25">
      <c r="A428" s="117" t="s">
        <v>1363</v>
      </c>
      <c r="B428" s="2" t="s">
        <v>1364</v>
      </c>
      <c r="C428" s="2" t="e">
        <v>#NAME?</v>
      </c>
      <c r="D428" s="2" t="s">
        <v>25</v>
      </c>
      <c r="E428" s="118">
        <v>15944634</v>
      </c>
      <c r="F428" s="119">
        <v>6255569</v>
      </c>
      <c r="G428" s="119">
        <f>66900+9509933</f>
        <v>9576833</v>
      </c>
      <c r="H428" s="118">
        <f>E428+G428-F428</f>
        <v>19265898</v>
      </c>
      <c r="I428" s="120">
        <f t="shared" si="6"/>
        <v>-19265898</v>
      </c>
      <c r="J428" s="104" t="s">
        <v>698</v>
      </c>
      <c r="K428" s="123" t="s">
        <v>1365</v>
      </c>
      <c r="L428" s="103">
        <v>11</v>
      </c>
      <c r="M428" s="121" t="e">
        <v>#VALUE!</v>
      </c>
    </row>
    <row r="429" spans="1:13" hidden="1" x14ac:dyDescent="0.25">
      <c r="A429" s="117" t="s">
        <v>1366</v>
      </c>
      <c r="B429" s="2" t="s">
        <v>1367</v>
      </c>
      <c r="C429" s="2" t="e">
        <v>#NAME?</v>
      </c>
      <c r="D429" s="2" t="s">
        <v>25</v>
      </c>
      <c r="E429" s="118">
        <v>125</v>
      </c>
      <c r="F429" s="119">
        <v>1625</v>
      </c>
      <c r="G429" s="119">
        <v>3250</v>
      </c>
      <c r="H429" s="118">
        <v>1750</v>
      </c>
      <c r="I429" s="120">
        <f t="shared" si="6"/>
        <v>-1750</v>
      </c>
      <c r="J429" s="104" t="s">
        <v>698</v>
      </c>
      <c r="K429" s="104" t="s">
        <v>724</v>
      </c>
      <c r="L429" s="103">
        <v>8</v>
      </c>
      <c r="M429" s="121" t="e">
        <v>#VALUE!</v>
      </c>
    </row>
    <row r="430" spans="1:13" hidden="1" x14ac:dyDescent="0.25">
      <c r="A430" s="117" t="s">
        <v>1368</v>
      </c>
      <c r="B430" s="2" t="s">
        <v>1369</v>
      </c>
      <c r="C430" s="2" t="e">
        <v>#NAME?</v>
      </c>
      <c r="D430" s="2" t="s">
        <v>1</v>
      </c>
      <c r="E430" s="118">
        <v>70000</v>
      </c>
      <c r="F430" s="119">
        <v>70000</v>
      </c>
      <c r="G430" s="119">
        <v>0</v>
      </c>
      <c r="H430" s="122">
        <v>0</v>
      </c>
      <c r="I430" s="120">
        <f t="shared" si="6"/>
        <v>0</v>
      </c>
      <c r="J430" s="104" t="s">
        <v>698</v>
      </c>
      <c r="K430" s="104" t="s">
        <v>1370</v>
      </c>
      <c r="L430" s="103">
        <v>6</v>
      </c>
      <c r="M430" s="121" t="e">
        <v>#VALUE!</v>
      </c>
    </row>
    <row r="431" spans="1:13" hidden="1" x14ac:dyDescent="0.25">
      <c r="A431" s="117" t="s">
        <v>1371</v>
      </c>
      <c r="B431" s="2" t="s">
        <v>1372</v>
      </c>
      <c r="C431" s="2" t="e">
        <v>#NAME?</v>
      </c>
      <c r="D431" s="2" t="s">
        <v>1</v>
      </c>
      <c r="E431" s="118">
        <v>4000</v>
      </c>
      <c r="F431" s="119">
        <v>4000</v>
      </c>
      <c r="G431" s="119">
        <v>0</v>
      </c>
      <c r="H431" s="122">
        <v>0</v>
      </c>
      <c r="I431" s="120">
        <f t="shared" si="6"/>
        <v>0</v>
      </c>
      <c r="J431" s="104" t="s">
        <v>698</v>
      </c>
      <c r="K431" s="104" t="s">
        <v>1370</v>
      </c>
      <c r="L431" s="103">
        <v>6</v>
      </c>
      <c r="M431" s="121" t="e">
        <v>#VALUE!</v>
      </c>
    </row>
    <row r="432" spans="1:13" hidden="1" x14ac:dyDescent="0.25">
      <c r="A432" s="117" t="s">
        <v>1373</v>
      </c>
      <c r="B432" s="2" t="s">
        <v>1374</v>
      </c>
      <c r="C432" s="2" t="e">
        <v>#NAME?</v>
      </c>
      <c r="D432" s="2" t="s">
        <v>25</v>
      </c>
      <c r="E432" s="118">
        <v>5499759.5199999996</v>
      </c>
      <c r="F432" s="119">
        <f>14366696.74+126000</f>
        <v>14492696.74</v>
      </c>
      <c r="G432" s="119">
        <v>13394379.039999999</v>
      </c>
      <c r="H432" s="118">
        <f>E432+G432-F432</f>
        <v>4401441.8199999984</v>
      </c>
      <c r="I432" s="120">
        <f t="shared" si="6"/>
        <v>-4401441.8199999984</v>
      </c>
      <c r="J432" s="104" t="s">
        <v>698</v>
      </c>
      <c r="K432" s="104" t="s">
        <v>1370</v>
      </c>
      <c r="L432" s="103">
        <v>6</v>
      </c>
      <c r="M432" s="121" t="e">
        <v>#VALUE!</v>
      </c>
    </row>
    <row r="433" spans="1:13" hidden="1" x14ac:dyDescent="0.25">
      <c r="A433" s="117" t="s">
        <v>1375</v>
      </c>
      <c r="B433" s="2" t="s">
        <v>1376</v>
      </c>
      <c r="C433" s="2" t="e">
        <v>#NAME?</v>
      </c>
      <c r="D433" s="2" t="s">
        <v>25</v>
      </c>
      <c r="E433" s="118">
        <v>263900</v>
      </c>
      <c r="F433" s="119">
        <v>0</v>
      </c>
      <c r="G433" s="119">
        <v>0</v>
      </c>
      <c r="H433" s="118">
        <v>263900</v>
      </c>
      <c r="I433" s="120">
        <f t="shared" si="6"/>
        <v>-263900</v>
      </c>
      <c r="J433" s="104" t="s">
        <v>698</v>
      </c>
      <c r="K433" s="104" t="s">
        <v>1370</v>
      </c>
      <c r="L433" s="103">
        <v>6</v>
      </c>
      <c r="M433" s="121" t="e">
        <v>#VALUE!</v>
      </c>
    </row>
    <row r="434" spans="1:13" hidden="1" x14ac:dyDescent="0.25">
      <c r="A434" s="117" t="s">
        <v>1377</v>
      </c>
      <c r="B434" s="2" t="s">
        <v>371</v>
      </c>
      <c r="C434" s="2" t="e">
        <v>#NAME?</v>
      </c>
      <c r="D434" s="2" t="s">
        <v>25</v>
      </c>
      <c r="E434" s="118">
        <v>197149</v>
      </c>
      <c r="F434" s="124">
        <v>12964763.859999999</v>
      </c>
      <c r="G434" s="124">
        <v>12848632.859999999</v>
      </c>
      <c r="H434" s="125">
        <v>81018</v>
      </c>
      <c r="I434" s="120">
        <f t="shared" si="6"/>
        <v>-81018</v>
      </c>
      <c r="J434" s="104" t="s">
        <v>698</v>
      </c>
      <c r="K434" s="104" t="s">
        <v>1359</v>
      </c>
      <c r="L434" s="103">
        <v>9</v>
      </c>
      <c r="M434" s="121" t="e">
        <v>#VALUE!</v>
      </c>
    </row>
    <row r="435" spans="1:13" hidden="1" x14ac:dyDescent="0.25">
      <c r="A435" s="117" t="s">
        <v>1378</v>
      </c>
      <c r="B435" s="2" t="s">
        <v>1379</v>
      </c>
      <c r="C435" s="2" t="e">
        <v>#NAME?</v>
      </c>
      <c r="D435" s="2" t="s">
        <v>25</v>
      </c>
      <c r="E435" s="118">
        <v>10680858</v>
      </c>
      <c r="F435" s="119">
        <v>0</v>
      </c>
      <c r="G435" s="119">
        <v>6888171</v>
      </c>
      <c r="H435" s="118">
        <f>E435+G435</f>
        <v>17569029</v>
      </c>
      <c r="I435" s="120">
        <f t="shared" si="6"/>
        <v>-17569029</v>
      </c>
      <c r="J435" s="104" t="s">
        <v>698</v>
      </c>
      <c r="K435" s="123" t="s">
        <v>1380</v>
      </c>
      <c r="L435" s="103">
        <v>11</v>
      </c>
      <c r="M435" s="121" t="e">
        <v>#VALUE!</v>
      </c>
    </row>
    <row r="436" spans="1:13" hidden="1" x14ac:dyDescent="0.25">
      <c r="A436" s="117" t="s">
        <v>1381</v>
      </c>
      <c r="B436" s="2" t="s">
        <v>1382</v>
      </c>
      <c r="C436" s="2" t="e">
        <v>#NAME?</v>
      </c>
      <c r="D436" s="2" t="s">
        <v>25</v>
      </c>
      <c r="E436" s="118">
        <v>338600</v>
      </c>
      <c r="F436" s="119">
        <v>338600</v>
      </c>
      <c r="G436" s="119">
        <v>315000</v>
      </c>
      <c r="H436" s="118">
        <v>315000</v>
      </c>
      <c r="I436" s="120">
        <f t="shared" si="6"/>
        <v>-315000</v>
      </c>
      <c r="J436" s="104" t="s">
        <v>698</v>
      </c>
      <c r="K436" s="104" t="s">
        <v>1383</v>
      </c>
      <c r="L436" s="103">
        <v>9</v>
      </c>
      <c r="M436" s="121" t="e">
        <v>#VALUE!</v>
      </c>
    </row>
    <row r="437" spans="1:13" hidden="1" x14ac:dyDescent="0.25">
      <c r="A437" s="117" t="s">
        <v>1384</v>
      </c>
      <c r="B437" s="2" t="s">
        <v>1385</v>
      </c>
      <c r="C437" s="2" t="e">
        <v>#NAME?</v>
      </c>
      <c r="D437" s="2" t="s">
        <v>1</v>
      </c>
      <c r="E437" s="118">
        <v>225000</v>
      </c>
      <c r="F437" s="119">
        <v>225000</v>
      </c>
      <c r="G437" s="119">
        <v>0</v>
      </c>
      <c r="H437" s="122">
        <v>0</v>
      </c>
      <c r="I437" s="120">
        <f t="shared" si="6"/>
        <v>0</v>
      </c>
      <c r="J437" s="104" t="s">
        <v>698</v>
      </c>
      <c r="K437" s="104" t="s">
        <v>1386</v>
      </c>
      <c r="L437" s="103">
        <v>2</v>
      </c>
      <c r="M437" s="121" t="e">
        <v>#VALUE!</v>
      </c>
    </row>
    <row r="438" spans="1:13" hidden="1" x14ac:dyDescent="0.25">
      <c r="A438" s="117" t="s">
        <v>1387</v>
      </c>
      <c r="B438" s="2" t="s">
        <v>1388</v>
      </c>
      <c r="C438" s="2" t="e">
        <v>#NAME?</v>
      </c>
      <c r="D438" s="2" t="s">
        <v>1</v>
      </c>
      <c r="E438" s="118">
        <v>432000</v>
      </c>
      <c r="F438" s="119">
        <v>437500</v>
      </c>
      <c r="G438" s="119">
        <v>5500</v>
      </c>
      <c r="H438" s="122">
        <v>0</v>
      </c>
      <c r="I438" s="120">
        <f t="shared" si="6"/>
        <v>0</v>
      </c>
      <c r="J438" s="104" t="s">
        <v>698</v>
      </c>
      <c r="K438" s="104" t="s">
        <v>1370</v>
      </c>
      <c r="L438" s="103">
        <v>6</v>
      </c>
      <c r="M438" s="121" t="e">
        <v>#VALUE!</v>
      </c>
    </row>
    <row r="439" spans="1:13" hidden="1" x14ac:dyDescent="0.25">
      <c r="A439" s="117" t="s">
        <v>1389</v>
      </c>
      <c r="B439" s="2" t="s">
        <v>1390</v>
      </c>
      <c r="C439" s="2" t="e">
        <v>#NAME?</v>
      </c>
      <c r="D439" s="2" t="s">
        <v>25</v>
      </c>
      <c r="E439" s="118">
        <v>6125000</v>
      </c>
      <c r="F439" s="119">
        <v>9931250</v>
      </c>
      <c r="G439" s="119">
        <v>8925000</v>
      </c>
      <c r="H439" s="118">
        <v>5118750</v>
      </c>
      <c r="I439" s="120">
        <f t="shared" si="6"/>
        <v>-5118750</v>
      </c>
      <c r="J439" s="104" t="s">
        <v>698</v>
      </c>
      <c r="K439" s="104" t="s">
        <v>1391</v>
      </c>
      <c r="L439" s="103">
        <v>6</v>
      </c>
      <c r="M439" s="121" t="e">
        <v>#VALUE!</v>
      </c>
    </row>
    <row r="440" spans="1:13" hidden="1" x14ac:dyDescent="0.25">
      <c r="A440" s="117" t="s">
        <v>1392</v>
      </c>
      <c r="B440" s="2" t="s">
        <v>1393</v>
      </c>
      <c r="C440" s="2" t="e">
        <v>#NAME?</v>
      </c>
      <c r="D440" s="2" t="s">
        <v>25</v>
      </c>
      <c r="E440" s="118">
        <v>4951250</v>
      </c>
      <c r="F440" s="119">
        <v>6520250</v>
      </c>
      <c r="G440" s="119">
        <v>7507500</v>
      </c>
      <c r="H440" s="118">
        <v>5938500</v>
      </c>
      <c r="I440" s="120">
        <f t="shared" si="6"/>
        <v>-5938500</v>
      </c>
      <c r="J440" s="104" t="s">
        <v>698</v>
      </c>
      <c r="K440" s="104" t="s">
        <v>1391</v>
      </c>
      <c r="L440" s="103">
        <v>6</v>
      </c>
      <c r="M440" s="121" t="e">
        <v>#VALUE!</v>
      </c>
    </row>
    <row r="441" spans="1:13" hidden="1" x14ac:dyDescent="0.25">
      <c r="A441" s="117" t="s">
        <v>1394</v>
      </c>
      <c r="B441" s="2" t="s">
        <v>1395</v>
      </c>
      <c r="C441" s="2" t="e">
        <v>#NAME?</v>
      </c>
      <c r="D441" s="2" t="s">
        <v>25</v>
      </c>
      <c r="E441" s="118">
        <v>1588885</v>
      </c>
      <c r="F441" s="119">
        <v>21112525</v>
      </c>
      <c r="G441" s="119">
        <v>22758975</v>
      </c>
      <c r="H441" s="118">
        <v>3235335</v>
      </c>
      <c r="I441" s="120">
        <f t="shared" si="6"/>
        <v>-3235335</v>
      </c>
      <c r="J441" s="104" t="s">
        <v>698</v>
      </c>
      <c r="K441" s="104" t="s">
        <v>1396</v>
      </c>
      <c r="L441" s="103">
        <v>6</v>
      </c>
      <c r="M441" s="121" t="e">
        <v>#VALUE!</v>
      </c>
    </row>
    <row r="442" spans="1:13" hidden="1" x14ac:dyDescent="0.25">
      <c r="A442" s="117" t="s">
        <v>1397</v>
      </c>
      <c r="B442" s="2" t="s">
        <v>1398</v>
      </c>
      <c r="C442" s="2" t="e">
        <v>#NAME?</v>
      </c>
      <c r="D442" s="2" t="s">
        <v>25</v>
      </c>
      <c r="E442" s="118">
        <v>23497660</v>
      </c>
      <c r="F442" s="119">
        <v>187303169.5</v>
      </c>
      <c r="G442" s="119">
        <v>217292588</v>
      </c>
      <c r="H442" s="118">
        <v>53487078.5</v>
      </c>
      <c r="I442" s="120">
        <f t="shared" si="6"/>
        <v>-53487078.5</v>
      </c>
      <c r="J442" s="104" t="s">
        <v>698</v>
      </c>
      <c r="K442" s="104" t="s">
        <v>1396</v>
      </c>
      <c r="L442" s="103">
        <v>6</v>
      </c>
      <c r="M442" s="121" t="e">
        <v>#VALUE!</v>
      </c>
    </row>
    <row r="443" spans="1:13" hidden="1" x14ac:dyDescent="0.25">
      <c r="A443" s="117" t="s">
        <v>1399</v>
      </c>
      <c r="B443" s="2" t="s">
        <v>1400</v>
      </c>
      <c r="C443" s="2" t="e">
        <v>#NAME?</v>
      </c>
      <c r="D443" s="2" t="s">
        <v>25</v>
      </c>
      <c r="E443" s="118">
        <v>11275000</v>
      </c>
      <c r="F443" s="119">
        <v>30253125</v>
      </c>
      <c r="G443" s="119">
        <v>29975000</v>
      </c>
      <c r="H443" s="118">
        <v>10996875</v>
      </c>
      <c r="I443" s="120">
        <f t="shared" si="6"/>
        <v>-10996875</v>
      </c>
      <c r="J443" s="104" t="s">
        <v>698</v>
      </c>
      <c r="K443" s="104" t="s">
        <v>1401</v>
      </c>
      <c r="L443" s="103">
        <v>4</v>
      </c>
      <c r="M443" s="121" t="e">
        <v>#VALUE!</v>
      </c>
    </row>
    <row r="444" spans="1:13" hidden="1" x14ac:dyDescent="0.25">
      <c r="A444" s="117" t="s">
        <v>1402</v>
      </c>
      <c r="B444" s="2" t="s">
        <v>1403</v>
      </c>
      <c r="C444" s="2" t="e">
        <v>#NAME?</v>
      </c>
      <c r="D444" s="2" t="s">
        <v>25</v>
      </c>
      <c r="E444" s="118">
        <v>10900000</v>
      </c>
      <c r="F444" s="119">
        <v>29635000</v>
      </c>
      <c r="G444" s="119">
        <v>29575000</v>
      </c>
      <c r="H444" s="118">
        <v>10840000</v>
      </c>
      <c r="I444" s="120">
        <f t="shared" si="6"/>
        <v>-10840000</v>
      </c>
      <c r="J444" s="104" t="s">
        <v>698</v>
      </c>
      <c r="K444" s="126" t="s">
        <v>1404</v>
      </c>
      <c r="L444" s="103">
        <v>7</v>
      </c>
      <c r="M444" s="121" t="e">
        <v>#VALUE!</v>
      </c>
    </row>
    <row r="445" spans="1:13" hidden="1" x14ac:dyDescent="0.25">
      <c r="A445" s="117" t="s">
        <v>1405</v>
      </c>
      <c r="B445" s="2" t="s">
        <v>1406</v>
      </c>
      <c r="C445" s="2" t="e">
        <v>#NAME?</v>
      </c>
      <c r="D445" s="2" t="s">
        <v>25</v>
      </c>
      <c r="E445" s="118">
        <v>7749549</v>
      </c>
      <c r="F445" s="119">
        <v>14415750</v>
      </c>
      <c r="G445" s="119">
        <v>9788800</v>
      </c>
      <c r="H445" s="118">
        <v>3122599</v>
      </c>
      <c r="I445" s="120">
        <f t="shared" si="6"/>
        <v>-3122599</v>
      </c>
      <c r="J445" s="104" t="s">
        <v>698</v>
      </c>
      <c r="K445" s="104" t="s">
        <v>1396</v>
      </c>
      <c r="L445" s="103">
        <v>6</v>
      </c>
      <c r="M445" s="121" t="e">
        <v>#VALUE!</v>
      </c>
    </row>
    <row r="446" spans="1:13" hidden="1" x14ac:dyDescent="0.25">
      <c r="A446" s="117" t="s">
        <v>1407</v>
      </c>
      <c r="B446" s="2" t="s">
        <v>1408</v>
      </c>
      <c r="C446" s="2" t="e">
        <v>#NAME?</v>
      </c>
      <c r="D446" s="2" t="s">
        <v>25</v>
      </c>
      <c r="E446" s="118">
        <v>151282875</v>
      </c>
      <c r="F446" s="119">
        <v>550256975</v>
      </c>
      <c r="G446" s="119">
        <v>594812250</v>
      </c>
      <c r="H446" s="118">
        <v>195838150</v>
      </c>
      <c r="I446" s="120">
        <f t="shared" si="6"/>
        <v>-195838150</v>
      </c>
      <c r="J446" s="104" t="s">
        <v>698</v>
      </c>
      <c r="K446" s="104" t="s">
        <v>1391</v>
      </c>
      <c r="L446" s="103">
        <v>6</v>
      </c>
      <c r="M446" s="121" t="e">
        <v>#VALUE!</v>
      </c>
    </row>
    <row r="447" spans="1:13" hidden="1" x14ac:dyDescent="0.25">
      <c r="A447" s="117" t="s">
        <v>1409</v>
      </c>
      <c r="B447" s="2" t="s">
        <v>1410</v>
      </c>
      <c r="C447" s="2" t="e">
        <v>#NAME?</v>
      </c>
      <c r="D447" s="2" t="s">
        <v>1</v>
      </c>
      <c r="E447" s="122">
        <v>18218688</v>
      </c>
      <c r="F447" s="119">
        <v>59873075</v>
      </c>
      <c r="G447" s="119">
        <f>59075050.5+136250</f>
        <v>59211300.5</v>
      </c>
      <c r="H447" s="122">
        <f>E447+F447-G447</f>
        <v>18880462.5</v>
      </c>
      <c r="I447" s="120">
        <f t="shared" si="6"/>
        <v>18880462.5</v>
      </c>
      <c r="J447" s="104" t="s">
        <v>698</v>
      </c>
      <c r="K447" s="104" t="s">
        <v>1391</v>
      </c>
      <c r="L447" s="103">
        <v>6</v>
      </c>
      <c r="M447" s="121" t="e">
        <v>#VALUE!</v>
      </c>
    </row>
    <row r="448" spans="1:13" hidden="1" x14ac:dyDescent="0.25">
      <c r="A448" s="117" t="s">
        <v>1411</v>
      </c>
      <c r="B448" s="2" t="s">
        <v>1412</v>
      </c>
      <c r="C448" s="2" t="e">
        <v>#NAME?</v>
      </c>
      <c r="D448" s="2" t="s">
        <v>1</v>
      </c>
      <c r="E448" s="122">
        <v>875868.5</v>
      </c>
      <c r="F448" s="119">
        <f>2161600+174250</f>
        <v>2335850</v>
      </c>
      <c r="G448" s="119">
        <f>2071825+875868.5</f>
        <v>2947693.5</v>
      </c>
      <c r="H448" s="122">
        <f>E448+F448-G448</f>
        <v>264025</v>
      </c>
      <c r="I448" s="120">
        <f t="shared" si="6"/>
        <v>264025</v>
      </c>
      <c r="J448" s="104" t="s">
        <v>698</v>
      </c>
      <c r="K448" s="104" t="s">
        <v>1396</v>
      </c>
      <c r="L448" s="103">
        <v>6</v>
      </c>
      <c r="M448" s="121" t="e">
        <v>#VALUE!</v>
      </c>
    </row>
    <row r="449" spans="1:13" hidden="1" x14ac:dyDescent="0.25">
      <c r="A449" s="117" t="s">
        <v>1413</v>
      </c>
      <c r="B449" s="2" t="s">
        <v>1414</v>
      </c>
      <c r="C449" s="2" t="e">
        <v>#NAME?</v>
      </c>
      <c r="D449" s="2" t="s">
        <v>1</v>
      </c>
      <c r="E449" s="118">
        <v>27500</v>
      </c>
      <c r="F449" s="119">
        <v>27500</v>
      </c>
      <c r="G449" s="119">
        <v>0</v>
      </c>
      <c r="H449" s="122">
        <v>0</v>
      </c>
      <c r="I449" s="120">
        <f t="shared" si="6"/>
        <v>0</v>
      </c>
      <c r="J449" s="104" t="s">
        <v>698</v>
      </c>
      <c r="K449" s="104" t="s">
        <v>1370</v>
      </c>
      <c r="L449" s="103">
        <v>6</v>
      </c>
      <c r="M449" s="121" t="e">
        <v>#VALUE!</v>
      </c>
    </row>
    <row r="450" spans="1:13" hidden="1" x14ac:dyDescent="0.25">
      <c r="A450" s="117" t="s">
        <v>1415</v>
      </c>
      <c r="B450" s="2" t="s">
        <v>1416</v>
      </c>
      <c r="C450" s="2" t="e">
        <v>#NAME?</v>
      </c>
      <c r="D450" s="2" t="s">
        <v>25</v>
      </c>
      <c r="E450" s="118">
        <v>2872390</v>
      </c>
      <c r="F450" s="119">
        <v>8019150</v>
      </c>
      <c r="G450" s="119">
        <v>5530500</v>
      </c>
      <c r="H450" s="118">
        <v>383740</v>
      </c>
      <c r="I450" s="120">
        <f t="shared" si="6"/>
        <v>-383740</v>
      </c>
      <c r="J450" s="104" t="s">
        <v>698</v>
      </c>
      <c r="K450" s="104" t="s">
        <v>1417</v>
      </c>
      <c r="L450" s="103">
        <v>6</v>
      </c>
      <c r="M450" s="121" t="e">
        <v>#VALUE!</v>
      </c>
    </row>
    <row r="451" spans="1:13" hidden="1" x14ac:dyDescent="0.25">
      <c r="A451" s="117" t="s">
        <v>1418</v>
      </c>
      <c r="B451" s="2" t="s">
        <v>1419</v>
      </c>
      <c r="C451" s="2" t="e">
        <v>#NAME?</v>
      </c>
      <c r="D451" s="2" t="s">
        <v>25</v>
      </c>
      <c r="E451" s="118">
        <v>265453</v>
      </c>
      <c r="F451" s="119">
        <v>0</v>
      </c>
      <c r="G451" s="119">
        <v>0</v>
      </c>
      <c r="H451" s="118">
        <v>265453</v>
      </c>
      <c r="I451" s="120">
        <f t="shared" si="6"/>
        <v>-265453</v>
      </c>
      <c r="J451" s="104" t="s">
        <v>698</v>
      </c>
      <c r="K451" s="104" t="s">
        <v>1370</v>
      </c>
      <c r="L451" s="103">
        <v>6</v>
      </c>
      <c r="M451" s="121" t="e">
        <v>#VALUE!</v>
      </c>
    </row>
    <row r="452" spans="1:13" hidden="1" x14ac:dyDescent="0.25">
      <c r="A452" s="117" t="s">
        <v>1420</v>
      </c>
      <c r="B452" s="2" t="s">
        <v>1421</v>
      </c>
      <c r="C452" s="2" t="e">
        <v>#NAME?</v>
      </c>
      <c r="D452" s="2" t="s">
        <v>25</v>
      </c>
      <c r="E452" s="118">
        <v>249917</v>
      </c>
      <c r="F452" s="119">
        <v>772930.5</v>
      </c>
      <c r="G452" s="119">
        <v>569431</v>
      </c>
      <c r="H452" s="118">
        <v>46417.5</v>
      </c>
      <c r="I452" s="120">
        <f t="shared" si="6"/>
        <v>-46417.5</v>
      </c>
      <c r="J452" s="104" t="s">
        <v>698</v>
      </c>
      <c r="K452" s="104" t="s">
        <v>1396</v>
      </c>
      <c r="L452" s="103">
        <v>6</v>
      </c>
      <c r="M452" s="121" t="e">
        <v>#VALUE!</v>
      </c>
    </row>
    <row r="453" spans="1:13" hidden="1" x14ac:dyDescent="0.25">
      <c r="A453" s="117" t="s">
        <v>1422</v>
      </c>
      <c r="B453" s="2" t="s">
        <v>1423</v>
      </c>
      <c r="C453" s="2" t="e">
        <v>#NAME?</v>
      </c>
      <c r="D453" s="2" t="s">
        <v>25</v>
      </c>
      <c r="E453" s="118">
        <v>4140</v>
      </c>
      <c r="F453" s="119">
        <v>41571</v>
      </c>
      <c r="G453" s="119">
        <v>40310</v>
      </c>
      <c r="H453" s="118">
        <v>2879</v>
      </c>
      <c r="I453" s="120">
        <f t="shared" si="6"/>
        <v>-2879</v>
      </c>
      <c r="J453" s="104" t="s">
        <v>698</v>
      </c>
      <c r="K453" s="104" t="s">
        <v>1424</v>
      </c>
      <c r="L453" s="103">
        <v>9</v>
      </c>
      <c r="M453" s="121" t="e">
        <v>#VALUE!</v>
      </c>
    </row>
    <row r="454" spans="1:13" hidden="1" x14ac:dyDescent="0.25">
      <c r="A454" s="117" t="s">
        <v>1425</v>
      </c>
      <c r="B454" s="2" t="s">
        <v>1426</v>
      </c>
      <c r="C454" s="2" t="e">
        <v>#NAME?</v>
      </c>
      <c r="D454" s="2" t="s">
        <v>25</v>
      </c>
      <c r="E454" s="118">
        <v>1886257</v>
      </c>
      <c r="F454" s="119">
        <v>19406869</v>
      </c>
      <c r="G454" s="119">
        <v>19075567</v>
      </c>
      <c r="H454" s="118">
        <v>1554955</v>
      </c>
      <c r="I454" s="120">
        <f t="shared" si="6"/>
        <v>-1554955</v>
      </c>
      <c r="J454" s="104" t="s">
        <v>698</v>
      </c>
      <c r="K454" s="104" t="s">
        <v>1424</v>
      </c>
      <c r="L454" s="103">
        <v>9</v>
      </c>
      <c r="M454" s="121" t="e">
        <v>#VALUE!</v>
      </c>
    </row>
    <row r="455" spans="1:13" hidden="1" x14ac:dyDescent="0.25">
      <c r="A455" s="117" t="s">
        <v>1427</v>
      </c>
      <c r="B455" s="2" t="s">
        <v>1428</v>
      </c>
      <c r="C455" s="2" t="e">
        <v>#NAME?</v>
      </c>
      <c r="D455" s="2" t="s">
        <v>25</v>
      </c>
      <c r="E455" s="122">
        <v>0</v>
      </c>
      <c r="F455" s="119">
        <v>0</v>
      </c>
      <c r="G455" s="119">
        <v>6006</v>
      </c>
      <c r="H455" s="118">
        <v>6006</v>
      </c>
      <c r="I455" s="120">
        <f t="shared" si="6"/>
        <v>-6006</v>
      </c>
      <c r="J455" s="104" t="s">
        <v>698</v>
      </c>
      <c r="K455" s="104" t="s">
        <v>1429</v>
      </c>
      <c r="L455" s="103">
        <v>9</v>
      </c>
      <c r="M455" s="121" t="e">
        <v>#VALUE!</v>
      </c>
    </row>
    <row r="456" spans="1:13" hidden="1" x14ac:dyDescent="0.25">
      <c r="A456" s="117" t="s">
        <v>1430</v>
      </c>
      <c r="B456" s="2" t="s">
        <v>1431</v>
      </c>
      <c r="C456" s="2" t="e">
        <v>#NAME?</v>
      </c>
      <c r="D456" s="2" t="s">
        <v>25</v>
      </c>
      <c r="E456" s="122">
        <v>0</v>
      </c>
      <c r="F456" s="119">
        <v>0</v>
      </c>
      <c r="G456" s="119">
        <v>2250</v>
      </c>
      <c r="H456" s="118">
        <v>2250</v>
      </c>
      <c r="I456" s="120">
        <f t="shared" ref="I456:I519" si="7">IF(D456="dr",H456,-H456)</f>
        <v>-2250</v>
      </c>
      <c r="J456" s="104" t="s">
        <v>698</v>
      </c>
      <c r="K456" s="104" t="s">
        <v>1429</v>
      </c>
      <c r="L456" s="103">
        <v>9</v>
      </c>
      <c r="M456" s="121" t="e">
        <v>#VALUE!</v>
      </c>
    </row>
    <row r="457" spans="1:13" hidden="1" x14ac:dyDescent="0.25">
      <c r="A457" s="117" t="s">
        <v>1432</v>
      </c>
      <c r="B457" s="2" t="s">
        <v>1433</v>
      </c>
      <c r="C457" s="2" t="e">
        <v>#NAME?</v>
      </c>
      <c r="D457" s="2" t="s">
        <v>25</v>
      </c>
      <c r="E457" s="118">
        <v>9076</v>
      </c>
      <c r="F457" s="119">
        <v>175714</v>
      </c>
      <c r="G457" s="119">
        <v>173115.5</v>
      </c>
      <c r="H457" s="118">
        <v>6477.5</v>
      </c>
      <c r="I457" s="120">
        <f t="shared" si="7"/>
        <v>-6477.5</v>
      </c>
      <c r="J457" s="104" t="s">
        <v>698</v>
      </c>
      <c r="K457" s="104" t="s">
        <v>1429</v>
      </c>
      <c r="L457" s="103">
        <v>9</v>
      </c>
      <c r="M457" s="121" t="e">
        <v>#VALUE!</v>
      </c>
    </row>
    <row r="458" spans="1:13" hidden="1" x14ac:dyDescent="0.25">
      <c r="A458" s="117" t="s">
        <v>1434</v>
      </c>
      <c r="B458" s="2" t="s">
        <v>1435</v>
      </c>
      <c r="C458" s="2" t="e">
        <v>#NAME?</v>
      </c>
      <c r="D458" s="2" t="s">
        <v>25</v>
      </c>
      <c r="E458" s="118">
        <v>232858</v>
      </c>
      <c r="F458" s="119">
        <v>3330619</v>
      </c>
      <c r="G458" s="119">
        <v>3226903</v>
      </c>
      <c r="H458" s="118">
        <v>129142</v>
      </c>
      <c r="I458" s="120">
        <f t="shared" si="7"/>
        <v>-129142</v>
      </c>
      <c r="J458" s="104" t="s">
        <v>698</v>
      </c>
      <c r="K458" s="104" t="s">
        <v>1429</v>
      </c>
      <c r="L458" s="103">
        <v>9</v>
      </c>
      <c r="M458" s="121" t="e">
        <v>#VALUE!</v>
      </c>
    </row>
    <row r="459" spans="1:13" hidden="1" x14ac:dyDescent="0.25">
      <c r="A459" s="117" t="s">
        <v>1436</v>
      </c>
      <c r="B459" s="2" t="s">
        <v>1437</v>
      </c>
      <c r="C459" s="2" t="e">
        <v>#NAME?</v>
      </c>
      <c r="D459" s="2" t="s">
        <v>25</v>
      </c>
      <c r="E459" s="122">
        <v>0</v>
      </c>
      <c r="F459" s="119">
        <v>1219189</v>
      </c>
      <c r="G459" s="119">
        <v>1702006</v>
      </c>
      <c r="H459" s="118">
        <v>482817</v>
      </c>
      <c r="I459" s="120">
        <f t="shared" si="7"/>
        <v>-482817</v>
      </c>
      <c r="J459" s="104" t="s">
        <v>698</v>
      </c>
      <c r="K459" s="104" t="s">
        <v>1429</v>
      </c>
      <c r="L459" s="103">
        <v>9</v>
      </c>
      <c r="M459" s="121" t="e">
        <v>#VALUE!</v>
      </c>
    </row>
    <row r="460" spans="1:13" hidden="1" x14ac:dyDescent="0.25">
      <c r="A460" s="117" t="s">
        <v>1438</v>
      </c>
      <c r="B460" s="2" t="s">
        <v>1439</v>
      </c>
      <c r="C460" s="2" t="e">
        <v>#NAME?</v>
      </c>
      <c r="D460" s="2" t="s">
        <v>25</v>
      </c>
      <c r="E460" s="122">
        <v>0</v>
      </c>
      <c r="F460" s="119">
        <v>0</v>
      </c>
      <c r="G460" s="119">
        <v>2250</v>
      </c>
      <c r="H460" s="118">
        <v>2250</v>
      </c>
      <c r="I460" s="120">
        <f t="shared" si="7"/>
        <v>-2250</v>
      </c>
      <c r="J460" s="104" t="s">
        <v>698</v>
      </c>
      <c r="K460" s="104" t="s">
        <v>1429</v>
      </c>
      <c r="L460" s="103">
        <v>9</v>
      </c>
      <c r="M460" s="121" t="e">
        <v>#VALUE!</v>
      </c>
    </row>
    <row r="461" spans="1:13" hidden="1" x14ac:dyDescent="0.25">
      <c r="A461" s="117" t="s">
        <v>1440</v>
      </c>
      <c r="B461" s="2" t="s">
        <v>1441</v>
      </c>
      <c r="C461" s="2" t="e">
        <v>#NAME?</v>
      </c>
      <c r="D461" s="2" t="s">
        <v>25</v>
      </c>
      <c r="E461" s="118">
        <v>9076</v>
      </c>
      <c r="F461" s="119">
        <v>168159</v>
      </c>
      <c r="G461" s="119">
        <v>173115.5</v>
      </c>
      <c r="H461" s="118">
        <v>14032.5</v>
      </c>
      <c r="I461" s="120">
        <f t="shared" si="7"/>
        <v>-14032.5</v>
      </c>
      <c r="J461" s="104" t="s">
        <v>698</v>
      </c>
      <c r="K461" s="104" t="s">
        <v>1429</v>
      </c>
      <c r="L461" s="103">
        <v>9</v>
      </c>
      <c r="M461" s="121" t="e">
        <v>#VALUE!</v>
      </c>
    </row>
    <row r="462" spans="1:13" hidden="1" x14ac:dyDescent="0.25">
      <c r="A462" s="117" t="s">
        <v>1442</v>
      </c>
      <c r="B462" s="2" t="s">
        <v>1443</v>
      </c>
      <c r="C462" s="2" t="e">
        <v>#NAME?</v>
      </c>
      <c r="D462" s="2" t="s">
        <v>25</v>
      </c>
      <c r="E462" s="122">
        <v>0</v>
      </c>
      <c r="F462" s="119">
        <v>15188</v>
      </c>
      <c r="G462" s="119">
        <v>32185</v>
      </c>
      <c r="H462" s="118">
        <v>16997</v>
      </c>
      <c r="I462" s="120">
        <f t="shared" si="7"/>
        <v>-16997</v>
      </c>
      <c r="J462" s="104" t="s">
        <v>698</v>
      </c>
      <c r="K462" s="104" t="s">
        <v>1429</v>
      </c>
      <c r="L462" s="103">
        <v>9</v>
      </c>
      <c r="M462" s="121" t="e">
        <v>#VALUE!</v>
      </c>
    </row>
    <row r="463" spans="1:13" hidden="1" x14ac:dyDescent="0.25">
      <c r="A463" s="117" t="s">
        <v>1444</v>
      </c>
      <c r="B463" s="2" t="s">
        <v>1445</v>
      </c>
      <c r="C463" s="2" t="e">
        <v>#NAME?</v>
      </c>
      <c r="D463" s="2" t="s">
        <v>25</v>
      </c>
      <c r="E463" s="122">
        <v>0</v>
      </c>
      <c r="F463" s="119">
        <v>150867</v>
      </c>
      <c r="G463" s="119">
        <v>210692</v>
      </c>
      <c r="H463" s="118">
        <v>59825</v>
      </c>
      <c r="I463" s="120">
        <f t="shared" si="7"/>
        <v>-59825</v>
      </c>
      <c r="J463" s="104" t="s">
        <v>698</v>
      </c>
      <c r="K463" s="104" t="s">
        <v>1429</v>
      </c>
      <c r="L463" s="103">
        <v>9</v>
      </c>
      <c r="M463" s="121" t="e">
        <v>#VALUE!</v>
      </c>
    </row>
    <row r="464" spans="1:13" hidden="1" x14ac:dyDescent="0.25">
      <c r="A464" s="117" t="s">
        <v>1446</v>
      </c>
      <c r="B464" s="2" t="s">
        <v>1447</v>
      </c>
      <c r="C464" s="2" t="e">
        <v>#NAME?</v>
      </c>
      <c r="D464" s="2" t="s">
        <v>1</v>
      </c>
      <c r="E464" s="118">
        <v>3936</v>
      </c>
      <c r="F464" s="119">
        <v>27120</v>
      </c>
      <c r="G464" s="119">
        <v>23184</v>
      </c>
      <c r="H464" s="122">
        <v>0</v>
      </c>
      <c r="I464" s="120">
        <f t="shared" si="7"/>
        <v>0</v>
      </c>
      <c r="J464" s="104" t="s">
        <v>698</v>
      </c>
      <c r="K464" s="104" t="s">
        <v>1429</v>
      </c>
      <c r="L464" s="103">
        <v>9</v>
      </c>
      <c r="M464" s="121" t="e">
        <v>#VALUE!</v>
      </c>
    </row>
    <row r="465" spans="1:13" hidden="1" x14ac:dyDescent="0.25">
      <c r="A465" s="117" t="s">
        <v>1448</v>
      </c>
      <c r="B465" s="2" t="s">
        <v>1449</v>
      </c>
      <c r="C465" s="2" t="e">
        <v>#NAME?</v>
      </c>
      <c r="D465" s="2" t="s">
        <v>1</v>
      </c>
      <c r="E465" s="118">
        <v>50385</v>
      </c>
      <c r="F465" s="119">
        <v>658596</v>
      </c>
      <c r="G465" s="119">
        <v>608211</v>
      </c>
      <c r="H465" s="122">
        <v>0</v>
      </c>
      <c r="I465" s="120">
        <f t="shared" si="7"/>
        <v>0</v>
      </c>
      <c r="J465" s="104" t="s">
        <v>698</v>
      </c>
      <c r="K465" s="104" t="s">
        <v>1429</v>
      </c>
      <c r="L465" s="103">
        <v>9</v>
      </c>
      <c r="M465" s="121" t="e">
        <v>#VALUE!</v>
      </c>
    </row>
    <row r="466" spans="1:13" hidden="1" x14ac:dyDescent="0.25">
      <c r="A466" s="117" t="s">
        <v>1450</v>
      </c>
      <c r="B466" s="2" t="s">
        <v>1451</v>
      </c>
      <c r="C466" s="2" t="e">
        <v>#NAME?</v>
      </c>
      <c r="D466" s="2" t="s">
        <v>1</v>
      </c>
      <c r="E466" s="118">
        <v>15000</v>
      </c>
      <c r="F466" s="119">
        <v>142244</v>
      </c>
      <c r="G466" s="119">
        <v>127244</v>
      </c>
      <c r="H466" s="122">
        <v>0</v>
      </c>
      <c r="I466" s="120">
        <f t="shared" si="7"/>
        <v>0</v>
      </c>
      <c r="J466" s="104" t="s">
        <v>698</v>
      </c>
      <c r="K466" s="104" t="s">
        <v>1429</v>
      </c>
      <c r="L466" s="103">
        <v>9</v>
      </c>
      <c r="M466" s="121" t="e">
        <v>#VALUE!</v>
      </c>
    </row>
    <row r="467" spans="1:13" hidden="1" x14ac:dyDescent="0.25">
      <c r="A467" s="117" t="s">
        <v>1452</v>
      </c>
      <c r="B467" s="2" t="s">
        <v>1453</v>
      </c>
      <c r="C467" s="2" t="e">
        <v>#NAME?</v>
      </c>
      <c r="D467" s="2" t="s">
        <v>25</v>
      </c>
      <c r="E467" s="118">
        <v>4558394</v>
      </c>
      <c r="F467" s="119">
        <v>42371352</v>
      </c>
      <c r="G467" s="119">
        <f>43078608+184351</f>
        <v>43262959</v>
      </c>
      <c r="H467" s="118">
        <f>E467+G467-F467</f>
        <v>5450001</v>
      </c>
      <c r="I467" s="120">
        <f t="shared" si="7"/>
        <v>-5450001</v>
      </c>
      <c r="J467" s="104" t="s">
        <v>698</v>
      </c>
      <c r="K467" s="104" t="s">
        <v>1429</v>
      </c>
      <c r="L467" s="103">
        <v>9</v>
      </c>
      <c r="M467" s="121" t="e">
        <v>#VALUE!</v>
      </c>
    </row>
    <row r="468" spans="1:13" hidden="1" x14ac:dyDescent="0.25">
      <c r="A468" s="117" t="s">
        <v>1454</v>
      </c>
      <c r="B468" s="2" t="s">
        <v>1455</v>
      </c>
      <c r="C468" s="2" t="e">
        <v>#NAME?</v>
      </c>
      <c r="D468" s="2" t="s">
        <v>25</v>
      </c>
      <c r="E468" s="122">
        <v>0</v>
      </c>
      <c r="F468" s="119">
        <v>10072</v>
      </c>
      <c r="G468" s="119">
        <v>13430</v>
      </c>
      <c r="H468" s="118">
        <v>3358</v>
      </c>
      <c r="I468" s="120">
        <f t="shared" si="7"/>
        <v>-3358</v>
      </c>
      <c r="J468" s="104" t="s">
        <v>698</v>
      </c>
      <c r="K468" s="104" t="s">
        <v>1429</v>
      </c>
      <c r="L468" s="103">
        <v>9</v>
      </c>
      <c r="M468" s="121" t="e">
        <v>#VALUE!</v>
      </c>
    </row>
    <row r="469" spans="1:13" hidden="1" x14ac:dyDescent="0.25">
      <c r="A469" s="117" t="s">
        <v>1456</v>
      </c>
      <c r="B469" s="2" t="s">
        <v>1457</v>
      </c>
      <c r="C469" s="2" t="e">
        <v>#NAME?</v>
      </c>
      <c r="D469" s="2" t="s">
        <v>25</v>
      </c>
      <c r="E469" s="118">
        <v>4842</v>
      </c>
      <c r="F469" s="119">
        <v>10794</v>
      </c>
      <c r="G469" s="119">
        <v>6396</v>
      </c>
      <c r="H469" s="118">
        <v>444</v>
      </c>
      <c r="I469" s="120">
        <f t="shared" si="7"/>
        <v>-444</v>
      </c>
      <c r="J469" s="104" t="s">
        <v>698</v>
      </c>
      <c r="K469" s="104" t="s">
        <v>1429</v>
      </c>
      <c r="L469" s="103">
        <v>9</v>
      </c>
      <c r="M469" s="121" t="e">
        <v>#VALUE!</v>
      </c>
    </row>
    <row r="470" spans="1:13" hidden="1" x14ac:dyDescent="0.25">
      <c r="A470" s="117" t="s">
        <v>1458</v>
      </c>
      <c r="B470" s="2" t="s">
        <v>1459</v>
      </c>
      <c r="C470" s="2" t="e">
        <v>#NAME?</v>
      </c>
      <c r="D470" s="2" t="s">
        <v>25</v>
      </c>
      <c r="E470" s="122">
        <v>0</v>
      </c>
      <c r="F470" s="119">
        <v>29500</v>
      </c>
      <c r="G470" s="119">
        <v>56034</v>
      </c>
      <c r="H470" s="118">
        <v>26534</v>
      </c>
      <c r="I470" s="120">
        <f t="shared" si="7"/>
        <v>-26534</v>
      </c>
      <c r="J470" s="104" t="s">
        <v>698</v>
      </c>
      <c r="K470" s="104" t="s">
        <v>1429</v>
      </c>
      <c r="L470" s="103">
        <v>9</v>
      </c>
      <c r="M470" s="121" t="e">
        <v>#VALUE!</v>
      </c>
    </row>
    <row r="471" spans="1:13" hidden="1" x14ac:dyDescent="0.25">
      <c r="A471" s="117" t="s">
        <v>1460</v>
      </c>
      <c r="B471" s="2" t="s">
        <v>1461</v>
      </c>
      <c r="C471" s="2" t="e">
        <v>#NAME?</v>
      </c>
      <c r="D471" s="2" t="s">
        <v>25</v>
      </c>
      <c r="E471" s="118">
        <v>1233554</v>
      </c>
      <c r="F471" s="119">
        <f>6602672+4000+5000</f>
        <v>6611672</v>
      </c>
      <c r="G471" s="119">
        <v>7095348</v>
      </c>
      <c r="H471" s="118">
        <f>E471+G471-F471</f>
        <v>1717230</v>
      </c>
      <c r="I471" s="120">
        <f t="shared" si="7"/>
        <v>-1717230</v>
      </c>
      <c r="J471" s="104" t="s">
        <v>698</v>
      </c>
      <c r="K471" s="104" t="s">
        <v>1429</v>
      </c>
      <c r="L471" s="103">
        <v>9</v>
      </c>
      <c r="M471" s="121" t="e">
        <v>#VALUE!</v>
      </c>
    </row>
    <row r="472" spans="1:13" hidden="1" x14ac:dyDescent="0.25">
      <c r="A472" s="117" t="s">
        <v>1462</v>
      </c>
      <c r="B472" s="2" t="s">
        <v>1463</v>
      </c>
      <c r="C472" s="2" t="e">
        <v>#NAME?</v>
      </c>
      <c r="D472" s="2" t="s">
        <v>25</v>
      </c>
      <c r="E472" s="118">
        <v>1029325</v>
      </c>
      <c r="F472" s="119">
        <v>2939650</v>
      </c>
      <c r="G472" s="119">
        <v>2689023</v>
      </c>
      <c r="H472" s="118">
        <v>778698</v>
      </c>
      <c r="I472" s="120">
        <f t="shared" si="7"/>
        <v>-778698</v>
      </c>
      <c r="J472" s="104" t="s">
        <v>698</v>
      </c>
      <c r="K472" s="104" t="s">
        <v>1429</v>
      </c>
      <c r="L472" s="103">
        <v>9</v>
      </c>
      <c r="M472" s="121" t="e">
        <v>#VALUE!</v>
      </c>
    </row>
    <row r="473" spans="1:13" hidden="1" x14ac:dyDescent="0.25">
      <c r="A473" s="117" t="s">
        <v>1464</v>
      </c>
      <c r="B473" s="2" t="s">
        <v>1465</v>
      </c>
      <c r="C473" s="2" t="e">
        <v>#NAME?</v>
      </c>
      <c r="D473" s="2" t="s">
        <v>25</v>
      </c>
      <c r="E473" s="122">
        <v>0</v>
      </c>
      <c r="F473" s="119">
        <v>15873</v>
      </c>
      <c r="G473" s="119">
        <v>20673</v>
      </c>
      <c r="H473" s="118">
        <v>4800</v>
      </c>
      <c r="I473" s="120">
        <f t="shared" si="7"/>
        <v>-4800</v>
      </c>
      <c r="J473" s="104" t="s">
        <v>698</v>
      </c>
      <c r="K473" s="104" t="s">
        <v>1429</v>
      </c>
      <c r="L473" s="103">
        <v>9</v>
      </c>
      <c r="M473" s="121" t="e">
        <v>#VALUE!</v>
      </c>
    </row>
    <row r="474" spans="1:13" hidden="1" x14ac:dyDescent="0.25">
      <c r="A474" s="117" t="s">
        <v>1466</v>
      </c>
      <c r="B474" s="2" t="s">
        <v>1467</v>
      </c>
      <c r="C474" s="2" t="e">
        <v>#NAME?</v>
      </c>
      <c r="D474" s="2" t="s">
        <v>25</v>
      </c>
      <c r="E474" s="118">
        <v>67712.009999999995</v>
      </c>
      <c r="F474" s="119">
        <v>599898</v>
      </c>
      <c r="G474" s="119">
        <v>742987</v>
      </c>
      <c r="H474" s="118">
        <v>210801.01</v>
      </c>
      <c r="I474" s="120">
        <f t="shared" si="7"/>
        <v>-210801.01</v>
      </c>
      <c r="J474" s="104" t="s">
        <v>698</v>
      </c>
      <c r="K474" s="104" t="s">
        <v>1429</v>
      </c>
      <c r="L474" s="103">
        <v>9</v>
      </c>
      <c r="M474" s="121" t="e">
        <v>#VALUE!</v>
      </c>
    </row>
    <row r="475" spans="1:13" hidden="1" x14ac:dyDescent="0.25">
      <c r="A475" s="117" t="s">
        <v>1468</v>
      </c>
      <c r="B475" s="2" t="s">
        <v>1469</v>
      </c>
      <c r="C475" s="2" t="e">
        <v>#NAME?</v>
      </c>
      <c r="D475" s="2" t="s">
        <v>25</v>
      </c>
      <c r="E475" s="118">
        <v>403001</v>
      </c>
      <c r="F475" s="119">
        <v>2519999</v>
      </c>
      <c r="G475" s="119">
        <v>2611791</v>
      </c>
      <c r="H475" s="118">
        <v>494793</v>
      </c>
      <c r="I475" s="120">
        <f t="shared" si="7"/>
        <v>-494793</v>
      </c>
      <c r="J475" s="104" t="s">
        <v>698</v>
      </c>
      <c r="K475" s="104" t="s">
        <v>1429</v>
      </c>
      <c r="L475" s="103">
        <v>9</v>
      </c>
      <c r="M475" s="121" t="e">
        <v>#VALUE!</v>
      </c>
    </row>
    <row r="476" spans="1:13" hidden="1" x14ac:dyDescent="0.25">
      <c r="A476" s="117" t="s">
        <v>1470</v>
      </c>
      <c r="B476" s="2" t="s">
        <v>1471</v>
      </c>
      <c r="C476" s="2" t="e">
        <v>#NAME?</v>
      </c>
      <c r="D476" s="2" t="s">
        <v>25</v>
      </c>
      <c r="E476" s="118">
        <v>2210387</v>
      </c>
      <c r="F476" s="119">
        <f>(2265986+36000+45000+6473)</f>
        <v>2353459</v>
      </c>
      <c r="G476" s="119">
        <v>3983200</v>
      </c>
      <c r="H476" s="118">
        <f>E476+G476-F476</f>
        <v>3840128</v>
      </c>
      <c r="I476" s="120">
        <f t="shared" si="7"/>
        <v>-3840128</v>
      </c>
      <c r="J476" s="104" t="s">
        <v>698</v>
      </c>
      <c r="K476" s="104" t="s">
        <v>1472</v>
      </c>
      <c r="L476" s="103">
        <v>9</v>
      </c>
      <c r="M476" s="121" t="e">
        <v>#VALUE!</v>
      </c>
    </row>
    <row r="477" spans="1:13" hidden="1" x14ac:dyDescent="0.25">
      <c r="A477" s="117" t="s">
        <v>1473</v>
      </c>
      <c r="B477" s="2" t="s">
        <v>1474</v>
      </c>
      <c r="C477" s="2" t="e">
        <v>#NAME?</v>
      </c>
      <c r="D477" s="2" t="s">
        <v>25</v>
      </c>
      <c r="E477" s="122">
        <v>0</v>
      </c>
      <c r="F477" s="119">
        <v>1798148</v>
      </c>
      <c r="G477" s="119">
        <v>3363385</v>
      </c>
      <c r="H477" s="118">
        <v>1565237</v>
      </c>
      <c r="I477" s="120">
        <f t="shared" si="7"/>
        <v>-1565237</v>
      </c>
      <c r="J477" s="104" t="s">
        <v>698</v>
      </c>
      <c r="K477" s="104" t="s">
        <v>1386</v>
      </c>
      <c r="L477" s="103">
        <v>2</v>
      </c>
      <c r="M477" s="121" t="e">
        <v>#VALUE!</v>
      </c>
    </row>
    <row r="478" spans="1:13" hidden="1" x14ac:dyDescent="0.25">
      <c r="A478" s="117" t="s">
        <v>1475</v>
      </c>
      <c r="B478" s="2" t="s">
        <v>1476</v>
      </c>
      <c r="C478" s="2" t="e">
        <v>#NAME?</v>
      </c>
      <c r="D478" s="2" t="s">
        <v>25</v>
      </c>
      <c r="E478" s="122">
        <v>0</v>
      </c>
      <c r="F478" s="119">
        <v>138523</v>
      </c>
      <c r="G478" s="119">
        <v>244180</v>
      </c>
      <c r="H478" s="118">
        <v>105657</v>
      </c>
      <c r="I478" s="120">
        <f t="shared" si="7"/>
        <v>-105657</v>
      </c>
      <c r="J478" s="104" t="s">
        <v>698</v>
      </c>
      <c r="K478" s="104" t="s">
        <v>1386</v>
      </c>
      <c r="L478" s="103">
        <v>2</v>
      </c>
      <c r="M478" s="121" t="e">
        <v>#VALUE!</v>
      </c>
    </row>
    <row r="479" spans="1:13" hidden="1" x14ac:dyDescent="0.25">
      <c r="A479" s="117" t="s">
        <v>1477</v>
      </c>
      <c r="B479" s="2" t="s">
        <v>1478</v>
      </c>
      <c r="C479" s="2" t="e">
        <v>#NAME?</v>
      </c>
      <c r="D479" s="2" t="s">
        <v>25</v>
      </c>
      <c r="E479" s="122">
        <v>0</v>
      </c>
      <c r="F479" s="119">
        <v>80674</v>
      </c>
      <c r="G479" s="119">
        <v>234272</v>
      </c>
      <c r="H479" s="118">
        <v>153598</v>
      </c>
      <c r="I479" s="120">
        <f t="shared" si="7"/>
        <v>-153598</v>
      </c>
      <c r="J479" s="104" t="s">
        <v>698</v>
      </c>
      <c r="K479" s="104" t="s">
        <v>1386</v>
      </c>
      <c r="L479" s="103">
        <v>2</v>
      </c>
      <c r="M479" s="121" t="e">
        <v>#VALUE!</v>
      </c>
    </row>
    <row r="480" spans="1:13" hidden="1" x14ac:dyDescent="0.25">
      <c r="A480" s="117" t="s">
        <v>1479</v>
      </c>
      <c r="B480" s="2" t="s">
        <v>1480</v>
      </c>
      <c r="C480" s="2" t="e">
        <v>#NAME?</v>
      </c>
      <c r="D480" s="2" t="s">
        <v>25</v>
      </c>
      <c r="E480" s="118">
        <v>652856</v>
      </c>
      <c r="F480" s="119">
        <v>664962</v>
      </c>
      <c r="G480" s="119">
        <v>32750</v>
      </c>
      <c r="H480" s="118">
        <v>20644</v>
      </c>
      <c r="I480" s="120">
        <f t="shared" si="7"/>
        <v>-20644</v>
      </c>
      <c r="J480" s="104" t="s">
        <v>698</v>
      </c>
      <c r="K480" s="104" t="s">
        <v>1386</v>
      </c>
      <c r="L480" s="103">
        <v>2</v>
      </c>
      <c r="M480" s="121" t="e">
        <v>#VALUE!</v>
      </c>
    </row>
    <row r="481" spans="1:13" hidden="1" x14ac:dyDescent="0.25">
      <c r="A481" s="117" t="s">
        <v>1481</v>
      </c>
      <c r="B481" s="2" t="s">
        <v>1482</v>
      </c>
      <c r="C481" s="2" t="e">
        <v>#NAME?</v>
      </c>
      <c r="D481" s="2" t="s">
        <v>25</v>
      </c>
      <c r="E481" s="122">
        <v>0</v>
      </c>
      <c r="F481" s="119">
        <v>981031.5</v>
      </c>
      <c r="G481" s="119">
        <v>1153132</v>
      </c>
      <c r="H481" s="118">
        <v>172100.5</v>
      </c>
      <c r="I481" s="120">
        <f t="shared" si="7"/>
        <v>-172100.5</v>
      </c>
      <c r="J481" s="104" t="s">
        <v>698</v>
      </c>
      <c r="K481" s="104" t="s">
        <v>1386</v>
      </c>
      <c r="L481" s="103">
        <v>2</v>
      </c>
      <c r="M481" s="121" t="e">
        <v>#VALUE!</v>
      </c>
    </row>
    <row r="482" spans="1:13" hidden="1" x14ac:dyDescent="0.25">
      <c r="A482" s="117" t="s">
        <v>1483</v>
      </c>
      <c r="B482" s="2" t="s">
        <v>1484</v>
      </c>
      <c r="C482" s="2" t="e">
        <v>#NAME?</v>
      </c>
      <c r="D482" s="2" t="s">
        <v>25</v>
      </c>
      <c r="E482" s="118">
        <v>970901</v>
      </c>
      <c r="F482" s="119">
        <v>879573</v>
      </c>
      <c r="G482" s="119">
        <v>34864</v>
      </c>
      <c r="H482" s="118">
        <v>126192</v>
      </c>
      <c r="I482" s="120">
        <f t="shared" si="7"/>
        <v>-126192</v>
      </c>
      <c r="J482" s="104" t="s">
        <v>698</v>
      </c>
      <c r="K482" s="104" t="s">
        <v>1386</v>
      </c>
      <c r="L482" s="103">
        <v>2</v>
      </c>
      <c r="M482" s="121" t="e">
        <v>#VALUE!</v>
      </c>
    </row>
    <row r="483" spans="1:13" hidden="1" x14ac:dyDescent="0.25">
      <c r="A483" s="117" t="s">
        <v>1485</v>
      </c>
      <c r="B483" s="2" t="s">
        <v>1486</v>
      </c>
      <c r="C483" s="2" t="e">
        <v>#NAME?</v>
      </c>
      <c r="D483" s="2" t="s">
        <v>25</v>
      </c>
      <c r="E483" s="118">
        <v>2279760</v>
      </c>
      <c r="F483" s="119">
        <v>560879</v>
      </c>
      <c r="G483" s="119">
        <v>161079</v>
      </c>
      <c r="H483" s="118">
        <v>1879960</v>
      </c>
      <c r="I483" s="120">
        <f t="shared" si="7"/>
        <v>-1879960</v>
      </c>
      <c r="J483" s="104" t="s">
        <v>698</v>
      </c>
      <c r="K483" s="104" t="s">
        <v>1386</v>
      </c>
      <c r="L483" s="103">
        <v>2</v>
      </c>
      <c r="M483" s="121" t="e">
        <v>#VALUE!</v>
      </c>
    </row>
    <row r="484" spans="1:13" hidden="1" x14ac:dyDescent="0.25">
      <c r="A484" s="117" t="s">
        <v>1487</v>
      </c>
      <c r="B484" s="2" t="s">
        <v>1488</v>
      </c>
      <c r="C484" s="2" t="e">
        <v>#NAME?</v>
      </c>
      <c r="D484" s="2" t="s">
        <v>1</v>
      </c>
      <c r="E484" s="118">
        <v>14142</v>
      </c>
      <c r="F484" s="119">
        <v>121112</v>
      </c>
      <c r="G484" s="119">
        <v>106970</v>
      </c>
      <c r="H484" s="122">
        <v>0</v>
      </c>
      <c r="I484" s="120">
        <f t="shared" si="7"/>
        <v>0</v>
      </c>
      <c r="J484" s="104" t="s">
        <v>698</v>
      </c>
      <c r="K484" s="104" t="s">
        <v>1386</v>
      </c>
      <c r="L484" s="103">
        <v>2</v>
      </c>
      <c r="M484" s="121" t="e">
        <v>#VALUE!</v>
      </c>
    </row>
    <row r="485" spans="1:13" hidden="1" x14ac:dyDescent="0.25">
      <c r="A485" s="117" t="s">
        <v>1489</v>
      </c>
      <c r="B485" s="2" t="s">
        <v>1490</v>
      </c>
      <c r="C485" s="2" t="e">
        <v>#NAME?</v>
      </c>
      <c r="D485" s="2" t="s">
        <v>25</v>
      </c>
      <c r="E485" s="118">
        <v>21000</v>
      </c>
      <c r="F485" s="119">
        <v>0</v>
      </c>
      <c r="G485" s="119">
        <v>0</v>
      </c>
      <c r="H485" s="118">
        <v>21000</v>
      </c>
      <c r="I485" s="120">
        <f t="shared" si="7"/>
        <v>-21000</v>
      </c>
      <c r="J485" s="104" t="s">
        <v>698</v>
      </c>
      <c r="K485" s="104" t="s">
        <v>1386</v>
      </c>
      <c r="L485" s="103">
        <v>2</v>
      </c>
      <c r="M485" s="121" t="e">
        <v>#VALUE!</v>
      </c>
    </row>
    <row r="486" spans="1:13" hidden="1" x14ac:dyDescent="0.25">
      <c r="A486" s="117" t="s">
        <v>1491</v>
      </c>
      <c r="B486" s="2" t="s">
        <v>1492</v>
      </c>
      <c r="C486" s="2" t="e">
        <v>#NAME?</v>
      </c>
      <c r="D486" s="2" t="s">
        <v>25</v>
      </c>
      <c r="E486" s="118">
        <v>47940</v>
      </c>
      <c r="F486" s="119">
        <v>186946</v>
      </c>
      <c r="G486" s="119">
        <v>155223</v>
      </c>
      <c r="H486" s="118">
        <v>16217</v>
      </c>
      <c r="I486" s="120">
        <f t="shared" si="7"/>
        <v>-16217</v>
      </c>
      <c r="J486" s="104" t="s">
        <v>698</v>
      </c>
      <c r="K486" s="104" t="s">
        <v>1386</v>
      </c>
      <c r="L486" s="103">
        <v>2</v>
      </c>
      <c r="M486" s="121" t="e">
        <v>#VALUE!</v>
      </c>
    </row>
    <row r="487" spans="1:13" hidden="1" x14ac:dyDescent="0.25">
      <c r="A487" s="117" t="s">
        <v>1493</v>
      </c>
      <c r="B487" s="2" t="s">
        <v>1494</v>
      </c>
      <c r="C487" s="2" t="e">
        <v>#NAME?</v>
      </c>
      <c r="D487" s="2" t="s">
        <v>25</v>
      </c>
      <c r="E487" s="122">
        <v>6525</v>
      </c>
      <c r="F487" s="119">
        <v>0</v>
      </c>
      <c r="G487" s="119">
        <v>6525</v>
      </c>
      <c r="H487" s="118">
        <v>0</v>
      </c>
      <c r="I487" s="120">
        <f t="shared" si="7"/>
        <v>0</v>
      </c>
      <c r="J487" s="104" t="s">
        <v>698</v>
      </c>
      <c r="K487" s="104" t="s">
        <v>1386</v>
      </c>
      <c r="L487" s="103">
        <v>2</v>
      </c>
      <c r="M487" s="121" t="e">
        <v>#VALUE!</v>
      </c>
    </row>
    <row r="488" spans="1:13" hidden="1" x14ac:dyDescent="0.25">
      <c r="A488" s="117" t="s">
        <v>1495</v>
      </c>
      <c r="B488" s="2" t="s">
        <v>1496</v>
      </c>
      <c r="C488" s="2" t="e">
        <v>#NAME?</v>
      </c>
      <c r="D488" s="2" t="s">
        <v>25</v>
      </c>
      <c r="E488" s="118">
        <v>1153800</v>
      </c>
      <c r="F488" s="119">
        <v>1044000</v>
      </c>
      <c r="G488" s="119">
        <v>0</v>
      </c>
      <c r="H488" s="118">
        <v>109800</v>
      </c>
      <c r="I488" s="120">
        <f t="shared" si="7"/>
        <v>-109800</v>
      </c>
      <c r="J488" s="104" t="s">
        <v>698</v>
      </c>
      <c r="K488" s="104" t="s">
        <v>1370</v>
      </c>
      <c r="L488" s="103">
        <v>6</v>
      </c>
      <c r="M488" s="121" t="e">
        <v>#VALUE!</v>
      </c>
    </row>
    <row r="489" spans="1:13" hidden="1" x14ac:dyDescent="0.25">
      <c r="A489" s="117" t="s">
        <v>1497</v>
      </c>
      <c r="B489" s="2" t="s">
        <v>1498</v>
      </c>
      <c r="C489" s="2" t="e">
        <v>#NAME?</v>
      </c>
      <c r="D489" s="2" t="s">
        <v>25</v>
      </c>
      <c r="E489" s="122">
        <v>0</v>
      </c>
      <c r="F489" s="119">
        <v>0</v>
      </c>
      <c r="G489" s="119">
        <v>30000</v>
      </c>
      <c r="H489" s="118">
        <v>30000</v>
      </c>
      <c r="I489" s="120">
        <f t="shared" si="7"/>
        <v>-30000</v>
      </c>
      <c r="J489" s="104" t="s">
        <v>698</v>
      </c>
      <c r="K489" s="123" t="s">
        <v>1499</v>
      </c>
      <c r="L489" s="103">
        <v>7</v>
      </c>
      <c r="M489" s="121" t="e">
        <v>#VALUE!</v>
      </c>
    </row>
    <row r="490" spans="1:13" hidden="1" x14ac:dyDescent="0.25">
      <c r="A490" s="117" t="s">
        <v>1500</v>
      </c>
      <c r="B490" s="2" t="s">
        <v>1501</v>
      </c>
      <c r="C490" s="2" t="e">
        <v>#NAME?</v>
      </c>
      <c r="D490" s="2" t="s">
        <v>25</v>
      </c>
      <c r="E490" s="118">
        <v>12000</v>
      </c>
      <c r="F490" s="119">
        <v>0</v>
      </c>
      <c r="G490" s="119">
        <v>0</v>
      </c>
      <c r="H490" s="118">
        <v>12000</v>
      </c>
      <c r="I490" s="120">
        <f t="shared" si="7"/>
        <v>-12000</v>
      </c>
      <c r="J490" s="104" t="s">
        <v>698</v>
      </c>
      <c r="K490" s="123" t="s">
        <v>1499</v>
      </c>
      <c r="L490" s="103">
        <v>7</v>
      </c>
      <c r="M490" s="121" t="e">
        <v>#VALUE!</v>
      </c>
    </row>
    <row r="491" spans="1:13" hidden="1" x14ac:dyDescent="0.25">
      <c r="A491" s="117" t="s">
        <v>1502</v>
      </c>
      <c r="B491" s="2" t="s">
        <v>1503</v>
      </c>
      <c r="C491" s="2" t="e">
        <v>#NAME?</v>
      </c>
      <c r="D491" s="2" t="s">
        <v>25</v>
      </c>
      <c r="E491" s="118">
        <v>31950000</v>
      </c>
      <c r="F491" s="124">
        <v>8930625</v>
      </c>
      <c r="G491" s="124">
        <v>19230625</v>
      </c>
      <c r="H491" s="125">
        <v>42250000</v>
      </c>
      <c r="I491" s="120">
        <f t="shared" si="7"/>
        <v>-42250000</v>
      </c>
      <c r="J491" s="104" t="s">
        <v>698</v>
      </c>
      <c r="K491" s="104" t="s">
        <v>1401</v>
      </c>
      <c r="L491" s="103">
        <v>4</v>
      </c>
      <c r="M491" s="121" t="e">
        <v>#VALUE!</v>
      </c>
    </row>
    <row r="492" spans="1:13" hidden="1" x14ac:dyDescent="0.25">
      <c r="A492" s="117" t="s">
        <v>1504</v>
      </c>
      <c r="B492" s="2" t="s">
        <v>1505</v>
      </c>
      <c r="C492" s="2" t="e">
        <v>#NAME?</v>
      </c>
      <c r="D492" s="2" t="s">
        <v>25</v>
      </c>
      <c r="E492" s="118">
        <v>1325000</v>
      </c>
      <c r="F492" s="119">
        <v>0</v>
      </c>
      <c r="G492" s="119">
        <v>0</v>
      </c>
      <c r="H492" s="118">
        <v>1325000</v>
      </c>
      <c r="I492" s="120">
        <f t="shared" si="7"/>
        <v>-1325000</v>
      </c>
      <c r="J492" s="104" t="s">
        <v>698</v>
      </c>
      <c r="K492" s="104" t="s">
        <v>1401</v>
      </c>
      <c r="L492" s="103">
        <v>4</v>
      </c>
      <c r="M492" s="121" t="e">
        <v>#VALUE!</v>
      </c>
    </row>
    <row r="493" spans="1:13" hidden="1" x14ac:dyDescent="0.25">
      <c r="A493" s="117" t="s">
        <v>1506</v>
      </c>
      <c r="B493" s="2" t="s">
        <v>1507</v>
      </c>
      <c r="C493" s="2" t="e">
        <v>#NAME?</v>
      </c>
      <c r="D493" s="2" t="s">
        <v>25</v>
      </c>
      <c r="E493" s="118">
        <v>1466500</v>
      </c>
      <c r="F493" s="119">
        <v>444000</v>
      </c>
      <c r="G493" s="119">
        <v>0</v>
      </c>
      <c r="H493" s="118">
        <v>1022500</v>
      </c>
      <c r="I493" s="120">
        <f t="shared" si="7"/>
        <v>-1022500</v>
      </c>
      <c r="J493" s="104" t="s">
        <v>698</v>
      </c>
      <c r="K493" s="104" t="s">
        <v>1401</v>
      </c>
      <c r="L493" s="103">
        <v>4</v>
      </c>
      <c r="M493" s="121" t="e">
        <v>#VALUE!</v>
      </c>
    </row>
    <row r="494" spans="1:13" hidden="1" x14ac:dyDescent="0.25">
      <c r="A494" s="117" t="s">
        <v>1508</v>
      </c>
      <c r="B494" s="2" t="s">
        <v>1509</v>
      </c>
      <c r="C494" s="2" t="e">
        <v>#NAME?</v>
      </c>
      <c r="D494" s="2" t="s">
        <v>25</v>
      </c>
      <c r="E494" s="118">
        <v>52500</v>
      </c>
      <c r="F494" s="119">
        <v>47500</v>
      </c>
      <c r="G494" s="119">
        <v>0</v>
      </c>
      <c r="H494" s="118">
        <v>5000</v>
      </c>
      <c r="I494" s="120">
        <f t="shared" si="7"/>
        <v>-5000</v>
      </c>
      <c r="J494" s="104" t="s">
        <v>698</v>
      </c>
      <c r="K494" s="104" t="s">
        <v>1401</v>
      </c>
      <c r="L494" s="103">
        <v>4</v>
      </c>
      <c r="M494" s="121" t="e">
        <v>#VALUE!</v>
      </c>
    </row>
    <row r="495" spans="1:13" hidden="1" x14ac:dyDescent="0.25">
      <c r="A495" s="117" t="s">
        <v>1510</v>
      </c>
      <c r="B495" s="2" t="s">
        <v>1511</v>
      </c>
      <c r="C495" s="2" t="e">
        <v>#NAME?</v>
      </c>
      <c r="D495" s="2" t="s">
        <v>1</v>
      </c>
      <c r="E495" s="118">
        <v>1675828</v>
      </c>
      <c r="F495" s="119">
        <v>1770659</v>
      </c>
      <c r="G495" s="119">
        <v>94831</v>
      </c>
      <c r="H495" s="122">
        <v>0</v>
      </c>
      <c r="I495" s="120">
        <f t="shared" si="7"/>
        <v>0</v>
      </c>
      <c r="J495" s="104" t="s">
        <v>698</v>
      </c>
      <c r="K495" s="104" t="s">
        <v>1511</v>
      </c>
      <c r="L495" s="103">
        <v>2</v>
      </c>
      <c r="M495" s="121" t="e">
        <v>#VALUE!</v>
      </c>
    </row>
    <row r="496" spans="1:13" hidden="1" x14ac:dyDescent="0.25">
      <c r="A496" s="117" t="s">
        <v>1512</v>
      </c>
      <c r="B496" s="2" t="s">
        <v>1513</v>
      </c>
      <c r="C496" s="2" t="e">
        <v>#NAME?</v>
      </c>
      <c r="D496" s="2" t="s">
        <v>25</v>
      </c>
      <c r="E496" s="122">
        <v>0</v>
      </c>
      <c r="F496" s="119">
        <v>1145259.83</v>
      </c>
      <c r="G496" s="119">
        <v>2234965</v>
      </c>
      <c r="H496" s="118">
        <v>1089705.17</v>
      </c>
      <c r="I496" s="120">
        <f t="shared" si="7"/>
        <v>-1089705.17</v>
      </c>
      <c r="J496" s="104" t="s">
        <v>698</v>
      </c>
      <c r="K496" s="104" t="s">
        <v>1514</v>
      </c>
      <c r="L496" s="103">
        <v>12</v>
      </c>
      <c r="M496" s="121" t="e">
        <v>#VALUE!</v>
      </c>
    </row>
    <row r="497" spans="1:13" hidden="1" x14ac:dyDescent="0.25">
      <c r="A497" s="117" t="s">
        <v>1515</v>
      </c>
      <c r="B497" s="2" t="s">
        <v>1516</v>
      </c>
      <c r="C497" s="2" t="e">
        <v>#NAME?</v>
      </c>
      <c r="D497" s="2" t="s">
        <v>25</v>
      </c>
      <c r="E497" s="118">
        <v>834624070.69000006</v>
      </c>
      <c r="F497" s="119">
        <v>399496</v>
      </c>
      <c r="G497" s="119">
        <v>352577</v>
      </c>
      <c r="H497" s="118">
        <v>834577151.69000006</v>
      </c>
      <c r="I497" s="120">
        <f t="shared" si="7"/>
        <v>-834577151.69000006</v>
      </c>
      <c r="J497" s="104" t="s">
        <v>698</v>
      </c>
      <c r="K497" s="104" t="s">
        <v>1517</v>
      </c>
      <c r="L497" s="103">
        <v>5</v>
      </c>
      <c r="M497" s="121" t="e">
        <v>#VALUE!</v>
      </c>
    </row>
    <row r="498" spans="1:13" hidden="1" x14ac:dyDescent="0.25">
      <c r="A498" s="117" t="s">
        <v>1518</v>
      </c>
      <c r="B498" s="2" t="s">
        <v>1519</v>
      </c>
      <c r="C498" s="2" t="e">
        <v>#NAME?</v>
      </c>
      <c r="D498" s="2" t="s">
        <v>1</v>
      </c>
      <c r="E498" s="122">
        <v>0</v>
      </c>
      <c r="F498" s="119">
        <v>23834</v>
      </c>
      <c r="G498" s="119">
        <v>21677</v>
      </c>
      <c r="H498" s="122">
        <v>2157</v>
      </c>
      <c r="I498" s="120">
        <f t="shared" si="7"/>
        <v>2157</v>
      </c>
      <c r="J498" s="104" t="s">
        <v>1520</v>
      </c>
      <c r="K498" s="104" t="s">
        <v>1521</v>
      </c>
      <c r="L498" s="103">
        <v>16</v>
      </c>
      <c r="M498" s="121" t="e">
        <v>#VALUE!</v>
      </c>
    </row>
    <row r="499" spans="1:13" hidden="1" x14ac:dyDescent="0.25">
      <c r="A499" s="117" t="s">
        <v>1522</v>
      </c>
      <c r="B499" s="2" t="s">
        <v>310</v>
      </c>
      <c r="C499" s="2" t="e">
        <v>#NAME?</v>
      </c>
      <c r="D499" s="2" t="s">
        <v>1</v>
      </c>
      <c r="E499" s="122">
        <v>0</v>
      </c>
      <c r="F499" s="119">
        <v>33968</v>
      </c>
      <c r="G499" s="119">
        <v>32274</v>
      </c>
      <c r="H499" s="122">
        <v>1694</v>
      </c>
      <c r="I499" s="120">
        <f t="shared" si="7"/>
        <v>1694</v>
      </c>
      <c r="J499" s="104" t="s">
        <v>1520</v>
      </c>
      <c r="K499" s="104" t="s">
        <v>1521</v>
      </c>
      <c r="L499" s="103">
        <v>16</v>
      </c>
      <c r="M499" s="121" t="e">
        <v>#VALUE!</v>
      </c>
    </row>
    <row r="500" spans="1:13" hidden="1" x14ac:dyDescent="0.25">
      <c r="A500" s="117" t="s">
        <v>1523</v>
      </c>
      <c r="B500" s="2" t="s">
        <v>1524</v>
      </c>
      <c r="C500" s="2" t="e">
        <v>#NAME?</v>
      </c>
      <c r="D500" s="2" t="s">
        <v>25</v>
      </c>
      <c r="E500" s="122">
        <v>0</v>
      </c>
      <c r="F500" s="119">
        <v>883160</v>
      </c>
      <c r="G500" s="119">
        <v>1201760</v>
      </c>
      <c r="H500" s="118">
        <v>318600</v>
      </c>
      <c r="I500" s="120">
        <f t="shared" si="7"/>
        <v>-318600</v>
      </c>
      <c r="J500" s="104" t="s">
        <v>1520</v>
      </c>
      <c r="K500" s="104" t="s">
        <v>1521</v>
      </c>
      <c r="L500" s="103">
        <v>16</v>
      </c>
      <c r="M500" s="121" t="e">
        <v>#VALUE!</v>
      </c>
    </row>
    <row r="501" spans="1:13" hidden="1" x14ac:dyDescent="0.25">
      <c r="A501" s="117" t="s">
        <v>1525</v>
      </c>
      <c r="B501" s="2" t="s">
        <v>292</v>
      </c>
      <c r="C501" s="2" t="e">
        <v>#NAME?</v>
      </c>
      <c r="D501" s="2" t="s">
        <v>1</v>
      </c>
      <c r="E501" s="122">
        <v>0</v>
      </c>
      <c r="F501" s="119">
        <v>128981</v>
      </c>
      <c r="G501" s="119">
        <v>120981</v>
      </c>
      <c r="H501" s="122">
        <v>8000</v>
      </c>
      <c r="I501" s="120">
        <f t="shared" si="7"/>
        <v>8000</v>
      </c>
      <c r="J501" s="104" t="s">
        <v>1520</v>
      </c>
      <c r="K501" s="104" t="s">
        <v>724</v>
      </c>
      <c r="L501" s="103">
        <v>8</v>
      </c>
      <c r="M501" s="121" t="e">
        <v>#VALUE!</v>
      </c>
    </row>
    <row r="502" spans="1:13" hidden="1" x14ac:dyDescent="0.25">
      <c r="A502" s="117" t="s">
        <v>1526</v>
      </c>
      <c r="B502" s="2" t="s">
        <v>1527</v>
      </c>
      <c r="C502" s="2" t="e">
        <v>#NAME?</v>
      </c>
      <c r="D502" s="2" t="s">
        <v>1</v>
      </c>
      <c r="E502" s="118">
        <v>1578</v>
      </c>
      <c r="F502" s="119">
        <v>1578</v>
      </c>
      <c r="G502" s="119">
        <v>0</v>
      </c>
      <c r="H502" s="122">
        <v>0</v>
      </c>
      <c r="I502" s="120">
        <f t="shared" si="7"/>
        <v>0</v>
      </c>
      <c r="J502" s="104" t="s">
        <v>1520</v>
      </c>
      <c r="K502" s="104" t="s">
        <v>724</v>
      </c>
      <c r="L502" s="103">
        <v>8</v>
      </c>
      <c r="M502" s="121" t="e">
        <v>#VALUE!</v>
      </c>
    </row>
    <row r="503" spans="1:13" hidden="1" x14ac:dyDescent="0.25">
      <c r="A503" s="117" t="s">
        <v>1528</v>
      </c>
      <c r="B503" s="2" t="s">
        <v>1529</v>
      </c>
      <c r="C503" s="2" t="e">
        <v>#NAME?</v>
      </c>
      <c r="D503" s="2" t="s">
        <v>25</v>
      </c>
      <c r="E503" s="122">
        <v>410</v>
      </c>
      <c r="F503" s="119">
        <v>0</v>
      </c>
      <c r="G503" s="119">
        <v>410</v>
      </c>
      <c r="H503" s="118">
        <v>0</v>
      </c>
      <c r="I503" s="120">
        <f t="shared" si="7"/>
        <v>0</v>
      </c>
      <c r="J503" s="104" t="s">
        <v>1520</v>
      </c>
      <c r="K503" s="104" t="s">
        <v>1530</v>
      </c>
      <c r="L503" s="103">
        <v>16</v>
      </c>
      <c r="M503" s="121" t="e">
        <v>#VALUE!</v>
      </c>
    </row>
    <row r="504" spans="1:13" hidden="1" x14ac:dyDescent="0.25">
      <c r="A504" s="117" t="s">
        <v>1531</v>
      </c>
      <c r="B504" s="2" t="s">
        <v>1532</v>
      </c>
      <c r="C504" s="2" t="e">
        <v>#NAME?</v>
      </c>
      <c r="D504" s="2" t="s">
        <v>25</v>
      </c>
      <c r="E504" s="122">
        <v>0</v>
      </c>
      <c r="F504" s="119">
        <v>256774</v>
      </c>
      <c r="G504" s="119">
        <v>296774</v>
      </c>
      <c r="H504" s="118">
        <v>40000</v>
      </c>
      <c r="I504" s="120">
        <f t="shared" si="7"/>
        <v>-40000</v>
      </c>
      <c r="J504" s="104" t="s">
        <v>1520</v>
      </c>
      <c r="K504" s="104" t="s">
        <v>1530</v>
      </c>
      <c r="L504" s="103">
        <v>16</v>
      </c>
      <c r="M504" s="121" t="e">
        <v>#VALUE!</v>
      </c>
    </row>
    <row r="505" spans="1:13" hidden="1" x14ac:dyDescent="0.25">
      <c r="A505" s="117" t="s">
        <v>1533</v>
      </c>
      <c r="B505" s="2" t="s">
        <v>1534</v>
      </c>
      <c r="C505" s="2" t="e">
        <v>#NAME?</v>
      </c>
      <c r="D505" s="2" t="s">
        <v>25</v>
      </c>
      <c r="E505" s="122">
        <v>0</v>
      </c>
      <c r="F505" s="119">
        <v>287060</v>
      </c>
      <c r="G505" s="119">
        <v>324573</v>
      </c>
      <c r="H505" s="118">
        <v>37513</v>
      </c>
      <c r="I505" s="120">
        <f t="shared" si="7"/>
        <v>-37513</v>
      </c>
      <c r="J505" s="104" t="s">
        <v>1520</v>
      </c>
      <c r="K505" s="104" t="s">
        <v>1530</v>
      </c>
      <c r="L505" s="103">
        <v>16</v>
      </c>
      <c r="M505" s="121" t="e">
        <v>#VALUE!</v>
      </c>
    </row>
    <row r="506" spans="1:13" hidden="1" x14ac:dyDescent="0.25">
      <c r="A506" s="117" t="s">
        <v>1535</v>
      </c>
      <c r="B506" s="2" t="s">
        <v>1536</v>
      </c>
      <c r="C506" s="2" t="e">
        <v>#NAME?</v>
      </c>
      <c r="D506" s="2" t="s">
        <v>25</v>
      </c>
      <c r="E506" s="122">
        <v>0</v>
      </c>
      <c r="F506" s="119">
        <v>323136</v>
      </c>
      <c r="G506" s="119">
        <v>349636</v>
      </c>
      <c r="H506" s="118">
        <v>26500</v>
      </c>
      <c r="I506" s="120">
        <f t="shared" si="7"/>
        <v>-26500</v>
      </c>
      <c r="J506" s="104" t="s">
        <v>1520</v>
      </c>
      <c r="K506" s="104" t="s">
        <v>1530</v>
      </c>
      <c r="L506" s="103">
        <v>16</v>
      </c>
      <c r="M506" s="121" t="e">
        <v>#VALUE!</v>
      </c>
    </row>
    <row r="507" spans="1:13" hidden="1" x14ac:dyDescent="0.25">
      <c r="A507" s="117" t="s">
        <v>1537</v>
      </c>
      <c r="B507" s="2" t="s">
        <v>1538</v>
      </c>
      <c r="C507" s="2" t="e">
        <v>#NAME?</v>
      </c>
      <c r="D507" s="2" t="s">
        <v>25</v>
      </c>
      <c r="E507" s="122">
        <v>0</v>
      </c>
      <c r="F507" s="119">
        <v>306306</v>
      </c>
      <c r="G507" s="119">
        <v>346306</v>
      </c>
      <c r="H507" s="118">
        <v>40000</v>
      </c>
      <c r="I507" s="120">
        <f t="shared" si="7"/>
        <v>-40000</v>
      </c>
      <c r="J507" s="104" t="s">
        <v>1520</v>
      </c>
      <c r="K507" s="104" t="s">
        <v>1530</v>
      </c>
      <c r="L507" s="103">
        <v>16</v>
      </c>
      <c r="M507" s="121" t="e">
        <v>#VALUE!</v>
      </c>
    </row>
    <row r="508" spans="1:13" hidden="1" x14ac:dyDescent="0.25">
      <c r="A508" s="117" t="s">
        <v>1539</v>
      </c>
      <c r="B508" s="2" t="s">
        <v>1540</v>
      </c>
      <c r="C508" s="2" t="e">
        <v>#NAME?</v>
      </c>
      <c r="D508" s="2" t="s">
        <v>25</v>
      </c>
      <c r="E508" s="122">
        <v>0</v>
      </c>
      <c r="F508" s="119">
        <v>316758</v>
      </c>
      <c r="G508" s="119">
        <v>353258</v>
      </c>
      <c r="H508" s="118">
        <v>36500</v>
      </c>
      <c r="I508" s="120">
        <f t="shared" si="7"/>
        <v>-36500</v>
      </c>
      <c r="J508" s="104" t="s">
        <v>1520</v>
      </c>
      <c r="K508" s="104" t="s">
        <v>1530</v>
      </c>
      <c r="L508" s="103">
        <v>16</v>
      </c>
      <c r="M508" s="121" t="e">
        <v>#VALUE!</v>
      </c>
    </row>
    <row r="509" spans="1:13" hidden="1" x14ac:dyDescent="0.25">
      <c r="A509" s="117" t="s">
        <v>1541</v>
      </c>
      <c r="B509" s="2" t="s">
        <v>1542</v>
      </c>
      <c r="C509" s="2" t="e">
        <v>#NAME?</v>
      </c>
      <c r="D509" s="2" t="s">
        <v>25</v>
      </c>
      <c r="E509" s="122">
        <v>0</v>
      </c>
      <c r="F509" s="119">
        <v>352758</v>
      </c>
      <c r="G509" s="119">
        <v>412758</v>
      </c>
      <c r="H509" s="118">
        <v>60000</v>
      </c>
      <c r="I509" s="120">
        <f t="shared" si="7"/>
        <v>-60000</v>
      </c>
      <c r="J509" s="104" t="s">
        <v>1520</v>
      </c>
      <c r="K509" s="104" t="s">
        <v>1530</v>
      </c>
      <c r="L509" s="103">
        <v>16</v>
      </c>
      <c r="M509" s="121" t="e">
        <v>#VALUE!</v>
      </c>
    </row>
    <row r="510" spans="1:13" hidden="1" x14ac:dyDescent="0.25">
      <c r="A510" s="117" t="s">
        <v>1543</v>
      </c>
      <c r="B510" s="2" t="s">
        <v>1544</v>
      </c>
      <c r="C510" s="2" t="e">
        <v>#NAME?</v>
      </c>
      <c r="D510" s="2" t="s">
        <v>25</v>
      </c>
      <c r="E510" s="122">
        <v>0</v>
      </c>
      <c r="F510" s="119">
        <v>312258</v>
      </c>
      <c r="G510" s="119">
        <v>361841</v>
      </c>
      <c r="H510" s="118">
        <v>49583</v>
      </c>
      <c r="I510" s="120">
        <f t="shared" si="7"/>
        <v>-49583</v>
      </c>
      <c r="J510" s="104" t="s">
        <v>1520</v>
      </c>
      <c r="K510" s="104" t="s">
        <v>1530</v>
      </c>
      <c r="L510" s="103">
        <v>16</v>
      </c>
      <c r="M510" s="121" t="e">
        <v>#VALUE!</v>
      </c>
    </row>
    <row r="511" spans="1:13" hidden="1" x14ac:dyDescent="0.25">
      <c r="A511" s="117" t="s">
        <v>1545</v>
      </c>
      <c r="B511" s="2" t="s">
        <v>1546</v>
      </c>
      <c r="C511" s="2" t="e">
        <v>#NAME?</v>
      </c>
      <c r="D511" s="2" t="s">
        <v>25</v>
      </c>
      <c r="E511" s="122">
        <v>0</v>
      </c>
      <c r="F511" s="119">
        <v>310806</v>
      </c>
      <c r="G511" s="119">
        <v>360060</v>
      </c>
      <c r="H511" s="118">
        <v>49254</v>
      </c>
      <c r="I511" s="120">
        <f t="shared" si="7"/>
        <v>-49254</v>
      </c>
      <c r="J511" s="104" t="s">
        <v>1520</v>
      </c>
      <c r="K511" s="104" t="s">
        <v>1530</v>
      </c>
      <c r="L511" s="103">
        <v>16</v>
      </c>
      <c r="M511" s="121" t="e">
        <v>#VALUE!</v>
      </c>
    </row>
    <row r="512" spans="1:13" hidden="1" x14ac:dyDescent="0.25">
      <c r="A512" s="117" t="s">
        <v>1547</v>
      </c>
      <c r="B512" s="2" t="s">
        <v>1548</v>
      </c>
      <c r="C512" s="2" t="e">
        <v>#NAME?</v>
      </c>
      <c r="D512" s="2" t="s">
        <v>25</v>
      </c>
      <c r="E512" s="122">
        <v>0</v>
      </c>
      <c r="F512" s="119">
        <v>313758</v>
      </c>
      <c r="G512" s="119">
        <v>353758</v>
      </c>
      <c r="H512" s="118">
        <v>40000</v>
      </c>
      <c r="I512" s="120">
        <f t="shared" si="7"/>
        <v>-40000</v>
      </c>
      <c r="J512" s="104" t="s">
        <v>1520</v>
      </c>
      <c r="K512" s="104" t="s">
        <v>1530</v>
      </c>
      <c r="L512" s="103">
        <v>16</v>
      </c>
      <c r="M512" s="121" t="e">
        <v>#VALUE!</v>
      </c>
    </row>
    <row r="513" spans="1:13" hidden="1" x14ac:dyDescent="0.25">
      <c r="A513" s="117" t="s">
        <v>1549</v>
      </c>
      <c r="B513" s="2" t="s">
        <v>1550</v>
      </c>
      <c r="C513" s="2" t="e">
        <v>#NAME?</v>
      </c>
      <c r="D513" s="2" t="s">
        <v>1</v>
      </c>
      <c r="E513" s="118">
        <v>38180</v>
      </c>
      <c r="F513" s="119">
        <v>38180</v>
      </c>
      <c r="G513" s="119">
        <v>0</v>
      </c>
      <c r="H513" s="122">
        <v>0</v>
      </c>
      <c r="I513" s="120">
        <f t="shared" si="7"/>
        <v>0</v>
      </c>
      <c r="J513" s="104" t="s">
        <v>1520</v>
      </c>
      <c r="K513" s="104" t="s">
        <v>724</v>
      </c>
      <c r="L513" s="103">
        <v>8</v>
      </c>
      <c r="M513" s="121" t="e">
        <v>#VALUE!</v>
      </c>
    </row>
    <row r="514" spans="1:13" hidden="1" x14ac:dyDescent="0.25">
      <c r="A514" s="117" t="s">
        <v>1551</v>
      </c>
      <c r="B514" s="2" t="s">
        <v>253</v>
      </c>
      <c r="C514" s="2" t="e">
        <v>#NAME?</v>
      </c>
      <c r="D514" s="2" t="s">
        <v>25</v>
      </c>
      <c r="E514" s="118">
        <v>40000</v>
      </c>
      <c r="F514" s="119">
        <v>441500</v>
      </c>
      <c r="G514" s="119">
        <v>482500</v>
      </c>
      <c r="H514" s="118">
        <v>81000</v>
      </c>
      <c r="I514" s="120">
        <f t="shared" si="7"/>
        <v>-81000</v>
      </c>
      <c r="J514" s="104" t="s">
        <v>1520</v>
      </c>
      <c r="K514" s="104" t="s">
        <v>724</v>
      </c>
      <c r="L514" s="103">
        <v>8</v>
      </c>
      <c r="M514" s="121" t="e">
        <v>#VALUE!</v>
      </c>
    </row>
    <row r="515" spans="1:13" hidden="1" x14ac:dyDescent="0.25">
      <c r="A515" s="117" t="s">
        <v>1552</v>
      </c>
      <c r="B515" s="2" t="s">
        <v>1553</v>
      </c>
      <c r="C515" s="2" t="e">
        <v>#NAME?</v>
      </c>
      <c r="D515" s="2" t="s">
        <v>25</v>
      </c>
      <c r="E515" s="122">
        <v>0</v>
      </c>
      <c r="F515" s="119">
        <v>462500</v>
      </c>
      <c r="G515" s="119">
        <v>505717</v>
      </c>
      <c r="H515" s="118">
        <v>43217</v>
      </c>
      <c r="I515" s="120">
        <f t="shared" si="7"/>
        <v>-43217</v>
      </c>
      <c r="J515" s="104" t="s">
        <v>1520</v>
      </c>
      <c r="K515" s="104" t="s">
        <v>1530</v>
      </c>
      <c r="L515" s="103">
        <v>16</v>
      </c>
      <c r="M515" s="121" t="e">
        <v>#VALUE!</v>
      </c>
    </row>
    <row r="516" spans="1:13" hidden="1" x14ac:dyDescent="0.25">
      <c r="A516" s="117" t="s">
        <v>1554</v>
      </c>
      <c r="B516" s="2" t="s">
        <v>1555</v>
      </c>
      <c r="C516" s="2" t="e">
        <v>#NAME?</v>
      </c>
      <c r="D516" s="2" t="s">
        <v>25</v>
      </c>
      <c r="E516" s="122">
        <v>0</v>
      </c>
      <c r="F516" s="119">
        <v>457500</v>
      </c>
      <c r="G516" s="119">
        <v>493000</v>
      </c>
      <c r="H516" s="118">
        <v>35500</v>
      </c>
      <c r="I516" s="120">
        <f t="shared" si="7"/>
        <v>-35500</v>
      </c>
      <c r="J516" s="104" t="s">
        <v>1520</v>
      </c>
      <c r="K516" s="104" t="s">
        <v>1530</v>
      </c>
      <c r="L516" s="103">
        <v>16</v>
      </c>
      <c r="M516" s="121" t="e">
        <v>#VALUE!</v>
      </c>
    </row>
    <row r="517" spans="1:13" hidden="1" x14ac:dyDescent="0.25">
      <c r="A517" s="117" t="s">
        <v>1556</v>
      </c>
      <c r="B517" s="2" t="s">
        <v>1557</v>
      </c>
      <c r="C517" s="2" t="e">
        <v>#NAME?</v>
      </c>
      <c r="D517" s="2" t="s">
        <v>25</v>
      </c>
      <c r="E517" s="122">
        <v>0</v>
      </c>
      <c r="F517" s="119">
        <v>474250</v>
      </c>
      <c r="G517" s="119">
        <v>512930</v>
      </c>
      <c r="H517" s="118">
        <v>38680</v>
      </c>
      <c r="I517" s="120">
        <f t="shared" si="7"/>
        <v>-38680</v>
      </c>
      <c r="J517" s="104" t="s">
        <v>1520</v>
      </c>
      <c r="K517" s="104" t="s">
        <v>1530</v>
      </c>
      <c r="L517" s="103">
        <v>16</v>
      </c>
      <c r="M517" s="121" t="e">
        <v>#VALUE!</v>
      </c>
    </row>
    <row r="518" spans="1:13" hidden="1" x14ac:dyDescent="0.25">
      <c r="A518" s="117" t="s">
        <v>1558</v>
      </c>
      <c r="B518" s="2" t="s">
        <v>295</v>
      </c>
      <c r="C518" s="2" t="e">
        <v>#NAME?</v>
      </c>
      <c r="D518" s="2" t="s">
        <v>25</v>
      </c>
      <c r="E518" s="122">
        <v>0</v>
      </c>
      <c r="F518" s="119">
        <v>440000</v>
      </c>
      <c r="G518" s="119">
        <v>504516</v>
      </c>
      <c r="H518" s="118">
        <v>64516</v>
      </c>
      <c r="I518" s="120">
        <f t="shared" si="7"/>
        <v>-64516</v>
      </c>
      <c r="J518" s="104" t="s">
        <v>1520</v>
      </c>
      <c r="K518" s="104" t="s">
        <v>724</v>
      </c>
      <c r="L518" s="103">
        <v>8</v>
      </c>
      <c r="M518" s="121" t="e">
        <v>#VALUE!</v>
      </c>
    </row>
    <row r="519" spans="1:13" hidden="1" x14ac:dyDescent="0.25">
      <c r="A519" s="117" t="s">
        <v>1559</v>
      </c>
      <c r="B519" s="2" t="s">
        <v>1560</v>
      </c>
      <c r="C519" s="2" t="e">
        <v>#NAME?</v>
      </c>
      <c r="D519" s="2" t="s">
        <v>25</v>
      </c>
      <c r="E519" s="122">
        <v>0</v>
      </c>
      <c r="F519" s="119">
        <v>462250</v>
      </c>
      <c r="G519" s="119">
        <v>526766</v>
      </c>
      <c r="H519" s="118">
        <v>64516</v>
      </c>
      <c r="I519" s="120">
        <f t="shared" si="7"/>
        <v>-64516</v>
      </c>
      <c r="J519" s="104" t="s">
        <v>1520</v>
      </c>
      <c r="K519" s="104" t="s">
        <v>724</v>
      </c>
      <c r="L519" s="103">
        <v>8</v>
      </c>
      <c r="M519" s="121" t="e">
        <v>#VALUE!</v>
      </c>
    </row>
    <row r="520" spans="1:13" hidden="1" x14ac:dyDescent="0.25">
      <c r="A520" s="117" t="s">
        <v>1561</v>
      </c>
      <c r="B520" s="2" t="s">
        <v>1562</v>
      </c>
      <c r="C520" s="2" t="e">
        <v>#NAME?</v>
      </c>
      <c r="D520" s="2" t="s">
        <v>25</v>
      </c>
      <c r="E520" s="122">
        <v>0</v>
      </c>
      <c r="F520" s="119">
        <v>461239</v>
      </c>
      <c r="G520" s="119">
        <v>525755</v>
      </c>
      <c r="H520" s="118">
        <v>64516</v>
      </c>
      <c r="I520" s="120">
        <f t="shared" ref="I520:I584" si="8">IF(D520="dr",H520,-H520)</f>
        <v>-64516</v>
      </c>
      <c r="J520" s="104" t="s">
        <v>1520</v>
      </c>
      <c r="K520" s="104" t="s">
        <v>724</v>
      </c>
      <c r="L520" s="103">
        <v>8</v>
      </c>
      <c r="M520" s="121" t="e">
        <v>#VALUE!</v>
      </c>
    </row>
    <row r="521" spans="1:13" hidden="1" x14ac:dyDescent="0.25">
      <c r="A521" s="117" t="s">
        <v>1563</v>
      </c>
      <c r="B521" s="2" t="s">
        <v>1564</v>
      </c>
      <c r="C521" s="2" t="e">
        <v>#NAME?</v>
      </c>
      <c r="D521" s="2" t="s">
        <v>25</v>
      </c>
      <c r="E521" s="118">
        <v>40000</v>
      </c>
      <c r="F521" s="119">
        <v>542000</v>
      </c>
      <c r="G521" s="119">
        <v>552000</v>
      </c>
      <c r="H521" s="118">
        <v>50000</v>
      </c>
      <c r="I521" s="120">
        <f t="shared" si="8"/>
        <v>-50000</v>
      </c>
      <c r="J521" s="104" t="s">
        <v>1520</v>
      </c>
      <c r="K521" s="104" t="s">
        <v>724</v>
      </c>
      <c r="L521" s="103">
        <v>8</v>
      </c>
      <c r="M521" s="121" t="e">
        <v>#VALUE!</v>
      </c>
    </row>
    <row r="522" spans="1:13" hidden="1" x14ac:dyDescent="0.25">
      <c r="A522" s="117" t="s">
        <v>1565</v>
      </c>
      <c r="B522" s="2" t="s">
        <v>1566</v>
      </c>
      <c r="C522" s="2" t="e">
        <v>#NAME?</v>
      </c>
      <c r="D522" s="2" t="s">
        <v>25</v>
      </c>
      <c r="E522" s="122">
        <v>0</v>
      </c>
      <c r="F522" s="119">
        <v>442000</v>
      </c>
      <c r="G522" s="119">
        <v>550000</v>
      </c>
      <c r="H522" s="118">
        <v>108000</v>
      </c>
      <c r="I522" s="120">
        <f t="shared" si="8"/>
        <v>-108000</v>
      </c>
      <c r="J522" s="104" t="s">
        <v>1520</v>
      </c>
      <c r="K522" s="104" t="s">
        <v>724</v>
      </c>
      <c r="L522" s="103">
        <v>8</v>
      </c>
      <c r="M522" s="121" t="e">
        <v>#VALUE!</v>
      </c>
    </row>
    <row r="523" spans="1:13" hidden="1" x14ac:dyDescent="0.25">
      <c r="A523" s="117" t="s">
        <v>1567</v>
      </c>
      <c r="B523" s="2" t="s">
        <v>1568</v>
      </c>
      <c r="C523" s="2" t="e">
        <v>#NAME?</v>
      </c>
      <c r="D523" s="2" t="s">
        <v>25</v>
      </c>
      <c r="E523" s="122">
        <v>0</v>
      </c>
      <c r="F523" s="119">
        <v>444500</v>
      </c>
      <c r="G523" s="119">
        <v>565262</v>
      </c>
      <c r="H523" s="118">
        <v>120762</v>
      </c>
      <c r="I523" s="120">
        <f t="shared" si="8"/>
        <v>-120762</v>
      </c>
      <c r="J523" s="104" t="s">
        <v>1520</v>
      </c>
      <c r="K523" s="104" t="s">
        <v>724</v>
      </c>
      <c r="L523" s="103">
        <v>8</v>
      </c>
      <c r="M523" s="121" t="e">
        <v>#VALUE!</v>
      </c>
    </row>
    <row r="524" spans="1:13" hidden="1" x14ac:dyDescent="0.25">
      <c r="A524" s="117" t="s">
        <v>1569</v>
      </c>
      <c r="B524" s="2" t="s">
        <v>1570</v>
      </c>
      <c r="C524" s="2" t="e">
        <v>#NAME?</v>
      </c>
      <c r="D524" s="2" t="s">
        <v>25</v>
      </c>
      <c r="E524" s="118">
        <v>70000</v>
      </c>
      <c r="F524" s="119">
        <v>770000</v>
      </c>
      <c r="G524" s="119">
        <v>742950</v>
      </c>
      <c r="H524" s="118">
        <v>42950</v>
      </c>
      <c r="I524" s="120">
        <f t="shared" si="8"/>
        <v>-42950</v>
      </c>
      <c r="J524" s="104" t="s">
        <v>1520</v>
      </c>
      <c r="K524" s="104" t="s">
        <v>724</v>
      </c>
      <c r="L524" s="103">
        <v>8</v>
      </c>
      <c r="M524" s="121" t="e">
        <v>#VALUE!</v>
      </c>
    </row>
    <row r="525" spans="1:13" hidden="1" x14ac:dyDescent="0.25">
      <c r="A525" s="117" t="s">
        <v>1571</v>
      </c>
      <c r="B525" s="2" t="s">
        <v>1572</v>
      </c>
      <c r="C525" s="2" t="e">
        <v>#NAME?</v>
      </c>
      <c r="D525" s="2" t="s">
        <v>25</v>
      </c>
      <c r="E525" s="122">
        <v>0</v>
      </c>
      <c r="F525" s="119">
        <v>551500</v>
      </c>
      <c r="G525" s="119">
        <v>601500</v>
      </c>
      <c r="H525" s="118">
        <v>50000</v>
      </c>
      <c r="I525" s="120">
        <f t="shared" si="8"/>
        <v>-50000</v>
      </c>
      <c r="J525" s="104" t="s">
        <v>1520</v>
      </c>
      <c r="K525" s="104" t="s">
        <v>1530</v>
      </c>
      <c r="L525" s="103">
        <v>16</v>
      </c>
      <c r="M525" s="121" t="e">
        <v>#VALUE!</v>
      </c>
    </row>
    <row r="526" spans="1:13" hidden="1" x14ac:dyDescent="0.25">
      <c r="A526" s="117" t="s">
        <v>1573</v>
      </c>
      <c r="B526" s="2" t="s">
        <v>1574</v>
      </c>
      <c r="C526" s="2" t="e">
        <v>#NAME?</v>
      </c>
      <c r="D526" s="2" t="s">
        <v>25</v>
      </c>
      <c r="E526" s="118">
        <v>30000</v>
      </c>
      <c r="F526" s="119">
        <v>594000</v>
      </c>
      <c r="G526" s="119">
        <v>614000</v>
      </c>
      <c r="H526" s="118">
        <v>50000</v>
      </c>
      <c r="I526" s="120">
        <f t="shared" si="8"/>
        <v>-50000</v>
      </c>
      <c r="J526" s="104" t="s">
        <v>1520</v>
      </c>
      <c r="K526" s="104" t="s">
        <v>724</v>
      </c>
      <c r="L526" s="103">
        <v>8</v>
      </c>
      <c r="M526" s="121" t="e">
        <v>#VALUE!</v>
      </c>
    </row>
    <row r="527" spans="1:13" hidden="1" x14ac:dyDescent="0.25">
      <c r="A527" s="117" t="s">
        <v>1575</v>
      </c>
      <c r="B527" s="2" t="s">
        <v>1576</v>
      </c>
      <c r="C527" s="2" t="e">
        <v>#NAME?</v>
      </c>
      <c r="D527" s="2" t="s">
        <v>1</v>
      </c>
      <c r="E527" s="118">
        <v>50000</v>
      </c>
      <c r="F527" s="119">
        <v>200000</v>
      </c>
      <c r="G527" s="119">
        <v>150000</v>
      </c>
      <c r="H527" s="122">
        <v>0</v>
      </c>
      <c r="I527" s="120">
        <f t="shared" si="8"/>
        <v>0</v>
      </c>
      <c r="J527" s="104" t="s">
        <v>1520</v>
      </c>
      <c r="K527" s="104" t="s">
        <v>724</v>
      </c>
      <c r="L527" s="103">
        <v>8</v>
      </c>
      <c r="M527" s="121" t="e">
        <v>#VALUE!</v>
      </c>
    </row>
    <row r="528" spans="1:13" hidden="1" x14ac:dyDescent="0.25">
      <c r="A528" s="117" t="s">
        <v>1577</v>
      </c>
      <c r="B528" s="2" t="s">
        <v>1578</v>
      </c>
      <c r="C528" s="2" t="e">
        <v>#NAME?</v>
      </c>
      <c r="D528" s="2" t="s">
        <v>25</v>
      </c>
      <c r="E528" s="118">
        <v>30000</v>
      </c>
      <c r="F528" s="119">
        <v>624857</v>
      </c>
      <c r="G528" s="119">
        <v>642500</v>
      </c>
      <c r="H528" s="118">
        <v>47643</v>
      </c>
      <c r="I528" s="120">
        <f t="shared" si="8"/>
        <v>-47643</v>
      </c>
      <c r="J528" s="104" t="s">
        <v>1520</v>
      </c>
      <c r="K528" s="104" t="s">
        <v>724</v>
      </c>
      <c r="L528" s="103">
        <v>8</v>
      </c>
      <c r="M528" s="121" t="e">
        <v>#VALUE!</v>
      </c>
    </row>
    <row r="529" spans="1:13" hidden="1" x14ac:dyDescent="0.25">
      <c r="A529" s="117" t="s">
        <v>1579</v>
      </c>
      <c r="B529" s="2" t="s">
        <v>1580</v>
      </c>
      <c r="C529" s="2" t="e">
        <v>#NAME?</v>
      </c>
      <c r="D529" s="2" t="s">
        <v>1</v>
      </c>
      <c r="E529" s="118">
        <v>1500</v>
      </c>
      <c r="F529" s="119">
        <v>390451</v>
      </c>
      <c r="G529" s="119">
        <v>388951</v>
      </c>
      <c r="H529" s="122">
        <v>0</v>
      </c>
      <c r="I529" s="120">
        <f t="shared" si="8"/>
        <v>0</v>
      </c>
      <c r="J529" s="104" t="s">
        <v>1520</v>
      </c>
      <c r="K529" s="104" t="s">
        <v>1521</v>
      </c>
      <c r="L529" s="103">
        <v>8</v>
      </c>
      <c r="M529" s="121" t="e">
        <v>#VALUE!</v>
      </c>
    </row>
    <row r="530" spans="1:13" hidden="1" x14ac:dyDescent="0.25">
      <c r="A530" s="117" t="s">
        <v>1581</v>
      </c>
      <c r="B530" s="2" t="s">
        <v>1582</v>
      </c>
      <c r="C530" s="2" t="e">
        <v>#NAME?</v>
      </c>
      <c r="D530" s="2" t="s">
        <v>1</v>
      </c>
      <c r="E530" s="118">
        <v>7225</v>
      </c>
      <c r="F530" s="119">
        <v>343225</v>
      </c>
      <c r="G530" s="119">
        <v>336000</v>
      </c>
      <c r="H530" s="122">
        <v>0</v>
      </c>
      <c r="I530" s="120">
        <f t="shared" si="8"/>
        <v>0</v>
      </c>
      <c r="J530" s="104" t="s">
        <v>1520</v>
      </c>
      <c r="K530" s="104" t="s">
        <v>724</v>
      </c>
      <c r="L530" s="103">
        <v>8</v>
      </c>
      <c r="M530" s="121" t="e">
        <v>#VALUE!</v>
      </c>
    </row>
    <row r="531" spans="1:13" hidden="1" x14ac:dyDescent="0.25">
      <c r="A531" s="117" t="s">
        <v>1583</v>
      </c>
      <c r="B531" s="2" t="s">
        <v>1584</v>
      </c>
      <c r="C531" s="2" t="e">
        <v>#NAME?</v>
      </c>
      <c r="D531" s="2" t="s">
        <v>25</v>
      </c>
      <c r="E531" s="122">
        <v>326025</v>
      </c>
      <c r="F531" s="119">
        <v>641800</v>
      </c>
      <c r="G531" s="119">
        <v>967825</v>
      </c>
      <c r="H531" s="118">
        <v>0</v>
      </c>
      <c r="I531" s="120">
        <f t="shared" si="8"/>
        <v>0</v>
      </c>
      <c r="J531" s="104" t="s">
        <v>1520</v>
      </c>
      <c r="K531" s="104" t="s">
        <v>991</v>
      </c>
      <c r="L531" s="103">
        <v>17</v>
      </c>
      <c r="M531" s="121" t="e">
        <v>#VALUE!</v>
      </c>
    </row>
    <row r="532" spans="1:13" hidden="1" x14ac:dyDescent="0.25">
      <c r="A532" s="117" t="s">
        <v>1585</v>
      </c>
      <c r="B532" s="2" t="s">
        <v>1586</v>
      </c>
      <c r="C532" s="2" t="e">
        <v>#NAME?</v>
      </c>
      <c r="D532" s="2" t="s">
        <v>1</v>
      </c>
      <c r="E532" s="118">
        <v>59680.1</v>
      </c>
      <c r="F532" s="119">
        <v>260839.1</v>
      </c>
      <c r="G532" s="119">
        <v>201159</v>
      </c>
      <c r="H532" s="122">
        <v>0</v>
      </c>
      <c r="I532" s="120">
        <f t="shared" si="8"/>
        <v>0</v>
      </c>
      <c r="J532" s="104" t="s">
        <v>1520</v>
      </c>
      <c r="K532" s="104" t="s">
        <v>724</v>
      </c>
      <c r="L532" s="103">
        <v>8</v>
      </c>
      <c r="M532" s="121" t="e">
        <v>#VALUE!</v>
      </c>
    </row>
    <row r="533" spans="1:13" hidden="1" x14ac:dyDescent="0.25">
      <c r="A533" s="117" t="s">
        <v>1587</v>
      </c>
      <c r="B533" s="2" t="s">
        <v>1588</v>
      </c>
      <c r="C533" s="2" t="e">
        <v>#NAME?</v>
      </c>
      <c r="D533" s="2" t="s">
        <v>25</v>
      </c>
      <c r="E533" s="122">
        <v>247884</v>
      </c>
      <c r="F533" s="119">
        <v>25000</v>
      </c>
      <c r="G533" s="119">
        <v>272884</v>
      </c>
      <c r="H533" s="118">
        <v>0</v>
      </c>
      <c r="I533" s="120">
        <f t="shared" si="8"/>
        <v>0</v>
      </c>
      <c r="J533" s="104" t="s">
        <v>1520</v>
      </c>
      <c r="K533" s="104" t="s">
        <v>1530</v>
      </c>
      <c r="L533" s="103">
        <v>16</v>
      </c>
      <c r="M533" s="121" t="e">
        <v>#VALUE!</v>
      </c>
    </row>
    <row r="534" spans="1:13" hidden="1" x14ac:dyDescent="0.25">
      <c r="A534" s="117" t="s">
        <v>1589</v>
      </c>
      <c r="B534" s="2" t="s">
        <v>1590</v>
      </c>
      <c r="C534" s="2" t="e">
        <v>#NAME?</v>
      </c>
      <c r="D534" s="2" t="s">
        <v>1</v>
      </c>
      <c r="E534" s="118">
        <v>7100</v>
      </c>
      <c r="F534" s="119">
        <v>32100</v>
      </c>
      <c r="G534" s="119">
        <v>25000</v>
      </c>
      <c r="H534" s="122">
        <v>0</v>
      </c>
      <c r="I534" s="120">
        <f t="shared" si="8"/>
        <v>0</v>
      </c>
      <c r="J534" s="104" t="s">
        <v>1520</v>
      </c>
      <c r="K534" s="104" t="s">
        <v>724</v>
      </c>
      <c r="L534" s="103">
        <v>8</v>
      </c>
      <c r="M534" s="121" t="e">
        <v>#VALUE!</v>
      </c>
    </row>
    <row r="535" spans="1:13" hidden="1" x14ac:dyDescent="0.25">
      <c r="A535" s="117" t="s">
        <v>1591</v>
      </c>
      <c r="B535" s="2" t="s">
        <v>1592</v>
      </c>
      <c r="C535" s="2" t="e">
        <v>#NAME?</v>
      </c>
      <c r="D535" s="2" t="s">
        <v>25</v>
      </c>
      <c r="E535" s="122">
        <v>3138</v>
      </c>
      <c r="F535" s="119">
        <v>21862</v>
      </c>
      <c r="G535" s="119">
        <v>25000</v>
      </c>
      <c r="H535" s="118">
        <v>0</v>
      </c>
      <c r="I535" s="120">
        <f t="shared" si="8"/>
        <v>0</v>
      </c>
      <c r="J535" s="104" t="s">
        <v>1520</v>
      </c>
      <c r="K535" s="104" t="s">
        <v>1530</v>
      </c>
      <c r="L535" s="103">
        <v>16</v>
      </c>
      <c r="M535" s="121" t="e">
        <v>#VALUE!</v>
      </c>
    </row>
    <row r="536" spans="1:13" hidden="1" x14ac:dyDescent="0.25">
      <c r="A536" s="117" t="s">
        <v>1593</v>
      </c>
      <c r="B536" s="2" t="s">
        <v>1594</v>
      </c>
      <c r="C536" s="2" t="e">
        <v>#NAME?</v>
      </c>
      <c r="D536" s="2" t="s">
        <v>1</v>
      </c>
      <c r="E536" s="122">
        <v>0</v>
      </c>
      <c r="F536" s="119">
        <v>22625</v>
      </c>
      <c r="G536" s="119">
        <v>0</v>
      </c>
      <c r="H536" s="122">
        <v>22625</v>
      </c>
      <c r="I536" s="120">
        <f t="shared" si="8"/>
        <v>22625</v>
      </c>
      <c r="J536" s="104" t="s">
        <v>1520</v>
      </c>
      <c r="K536" s="104" t="s">
        <v>1521</v>
      </c>
      <c r="L536" s="103">
        <v>16</v>
      </c>
      <c r="M536" s="121" t="e">
        <v>#VALUE!</v>
      </c>
    </row>
    <row r="537" spans="1:13" hidden="1" x14ac:dyDescent="0.25">
      <c r="A537" s="117" t="s">
        <v>1595</v>
      </c>
      <c r="B537" s="2" t="s">
        <v>1596</v>
      </c>
      <c r="C537" s="2" t="e">
        <v>#NAME?</v>
      </c>
      <c r="D537" s="2" t="s">
        <v>1</v>
      </c>
      <c r="E537" s="122">
        <v>0</v>
      </c>
      <c r="F537" s="119">
        <v>3125</v>
      </c>
      <c r="G537" s="119">
        <v>0</v>
      </c>
      <c r="H537" s="122">
        <v>3125</v>
      </c>
      <c r="I537" s="120">
        <f t="shared" si="8"/>
        <v>3125</v>
      </c>
      <c r="J537" s="104" t="s">
        <v>1520</v>
      </c>
      <c r="K537" s="104" t="s">
        <v>1521</v>
      </c>
      <c r="L537" s="103">
        <v>16</v>
      </c>
      <c r="M537" s="121" t="e">
        <v>#VALUE!</v>
      </c>
    </row>
    <row r="538" spans="1:13" hidden="1" x14ac:dyDescent="0.25">
      <c r="A538" s="117" t="s">
        <v>1597</v>
      </c>
      <c r="B538" s="2" t="s">
        <v>1598</v>
      </c>
      <c r="C538" s="2" t="e">
        <v>#NAME?</v>
      </c>
      <c r="D538" s="2" t="s">
        <v>1</v>
      </c>
      <c r="E538" s="122">
        <v>0</v>
      </c>
      <c r="F538" s="119">
        <v>148012</v>
      </c>
      <c r="G538" s="119">
        <v>12540</v>
      </c>
      <c r="H538" s="122">
        <v>135472</v>
      </c>
      <c r="I538" s="120">
        <f t="shared" si="8"/>
        <v>135472</v>
      </c>
      <c r="J538" s="104" t="s">
        <v>1520</v>
      </c>
      <c r="K538" s="104" t="s">
        <v>1521</v>
      </c>
      <c r="L538" s="103">
        <v>16</v>
      </c>
      <c r="M538" s="121" t="e">
        <v>#VALUE!</v>
      </c>
    </row>
    <row r="539" spans="1:13" hidden="1" x14ac:dyDescent="0.25">
      <c r="A539" s="117" t="s">
        <v>1599</v>
      </c>
      <c r="B539" s="2" t="s">
        <v>393</v>
      </c>
      <c r="C539" s="2" t="e">
        <v>#NAME?</v>
      </c>
      <c r="D539" s="2" t="s">
        <v>1</v>
      </c>
      <c r="E539" s="122">
        <v>0</v>
      </c>
      <c r="F539" s="119">
        <v>55102</v>
      </c>
      <c r="G539" s="119">
        <v>50152</v>
      </c>
      <c r="H539" s="122">
        <v>4950</v>
      </c>
      <c r="I539" s="120">
        <f t="shared" si="8"/>
        <v>4950</v>
      </c>
      <c r="J539" s="104" t="s">
        <v>1520</v>
      </c>
      <c r="K539" s="104" t="s">
        <v>1521</v>
      </c>
      <c r="L539" s="103">
        <v>16</v>
      </c>
      <c r="M539" s="121" t="e">
        <v>#VALUE!</v>
      </c>
    </row>
    <row r="540" spans="1:13" hidden="1" x14ac:dyDescent="0.25">
      <c r="A540" s="117" t="s">
        <v>1600</v>
      </c>
      <c r="B540" s="2" t="s">
        <v>1601</v>
      </c>
      <c r="C540" s="2" t="e">
        <v>#NAME?</v>
      </c>
      <c r="D540" s="2" t="s">
        <v>1</v>
      </c>
      <c r="E540" s="122">
        <v>0</v>
      </c>
      <c r="F540" s="119">
        <v>23354</v>
      </c>
      <c r="G540" s="119">
        <v>10000</v>
      </c>
      <c r="H540" s="122">
        <v>13354</v>
      </c>
      <c r="I540" s="120">
        <f t="shared" si="8"/>
        <v>13354</v>
      </c>
      <c r="J540" s="104" t="s">
        <v>1520</v>
      </c>
      <c r="K540" s="104" t="s">
        <v>1521</v>
      </c>
      <c r="L540" s="103">
        <v>16</v>
      </c>
      <c r="M540" s="121" t="e">
        <v>#VALUE!</v>
      </c>
    </row>
    <row r="541" spans="1:13" hidden="1" x14ac:dyDescent="0.25">
      <c r="A541" s="117" t="s">
        <v>1602</v>
      </c>
      <c r="B541" s="2" t="s">
        <v>387</v>
      </c>
      <c r="C541" s="2" t="e">
        <v>#NAME?</v>
      </c>
      <c r="D541" s="2" t="s">
        <v>1</v>
      </c>
      <c r="E541" s="122">
        <v>0</v>
      </c>
      <c r="F541" s="119">
        <v>1760</v>
      </c>
      <c r="G541" s="119">
        <v>1639</v>
      </c>
      <c r="H541" s="122">
        <v>121</v>
      </c>
      <c r="I541" s="120">
        <f t="shared" si="8"/>
        <v>121</v>
      </c>
      <c r="J541" s="104" t="s">
        <v>1520</v>
      </c>
      <c r="K541" s="104" t="s">
        <v>1521</v>
      </c>
      <c r="L541" s="103">
        <v>16</v>
      </c>
      <c r="M541" s="121" t="e">
        <v>#VALUE!</v>
      </c>
    </row>
    <row r="542" spans="1:13" hidden="1" x14ac:dyDescent="0.25">
      <c r="A542" s="117" t="s">
        <v>1603</v>
      </c>
      <c r="B542" s="2" t="s">
        <v>1604</v>
      </c>
      <c r="C542" s="2" t="e">
        <v>#NAME?</v>
      </c>
      <c r="D542" s="2" t="s">
        <v>1</v>
      </c>
      <c r="E542" s="122">
        <v>0</v>
      </c>
      <c r="F542" s="119">
        <v>212400</v>
      </c>
      <c r="G542" s="119">
        <v>18000</v>
      </c>
      <c r="H542" s="122">
        <v>194400</v>
      </c>
      <c r="I542" s="120">
        <f t="shared" si="8"/>
        <v>194400</v>
      </c>
      <c r="J542" s="104" t="s">
        <v>1520</v>
      </c>
      <c r="K542" s="104" t="s">
        <v>1521</v>
      </c>
      <c r="L542" s="103">
        <v>16</v>
      </c>
      <c r="M542" s="121" t="e">
        <v>#VALUE!</v>
      </c>
    </row>
    <row r="543" spans="1:13" hidden="1" x14ac:dyDescent="0.25">
      <c r="A543" s="117" t="s">
        <v>1605</v>
      </c>
      <c r="B543" s="2" t="s">
        <v>1606</v>
      </c>
      <c r="C543" s="2" t="e">
        <v>#NAME?</v>
      </c>
      <c r="D543" s="2" t="s">
        <v>25</v>
      </c>
      <c r="E543" s="122">
        <v>0</v>
      </c>
      <c r="F543" s="119">
        <v>0</v>
      </c>
      <c r="G543" s="119">
        <v>2500000</v>
      </c>
      <c r="H543" s="118">
        <v>2500000</v>
      </c>
      <c r="I543" s="120">
        <f t="shared" si="8"/>
        <v>-2500000</v>
      </c>
      <c r="J543" s="104" t="s">
        <v>1520</v>
      </c>
      <c r="K543" s="104" t="s">
        <v>1521</v>
      </c>
      <c r="L543" s="103">
        <v>16</v>
      </c>
      <c r="M543" s="121" t="e">
        <v>#VALUE!</v>
      </c>
    </row>
    <row r="544" spans="1:13" hidden="1" x14ac:dyDescent="0.25">
      <c r="A544" s="117" t="s">
        <v>1607</v>
      </c>
      <c r="B544" s="127" t="s">
        <v>1608</v>
      </c>
      <c r="C544" s="2" t="s">
        <v>1</v>
      </c>
      <c r="D544" s="2" t="s">
        <v>1</v>
      </c>
      <c r="E544" s="128">
        <v>0</v>
      </c>
      <c r="F544" s="124">
        <f>171702+18</f>
        <v>171720</v>
      </c>
      <c r="G544" s="124">
        <v>168858</v>
      </c>
      <c r="H544" s="128">
        <f>E544+F544-G544</f>
        <v>2862</v>
      </c>
      <c r="I544" s="120">
        <f t="shared" si="8"/>
        <v>2862</v>
      </c>
      <c r="J544" s="104" t="s">
        <v>1520</v>
      </c>
      <c r="K544" s="104" t="s">
        <v>1521</v>
      </c>
      <c r="L544" s="103">
        <v>16</v>
      </c>
      <c r="M544" s="121" t="e">
        <v>#VALUE!</v>
      </c>
    </row>
    <row r="545" spans="1:13" hidden="1" x14ac:dyDescent="0.25">
      <c r="A545" s="117" t="s">
        <v>1609</v>
      </c>
      <c r="B545" s="2" t="s">
        <v>1610</v>
      </c>
      <c r="C545" s="2" t="e">
        <v>#NAME?</v>
      </c>
      <c r="D545" s="2" t="s">
        <v>1</v>
      </c>
      <c r="E545" s="122">
        <v>0</v>
      </c>
      <c r="F545" s="119">
        <v>111926</v>
      </c>
      <c r="G545" s="119">
        <v>108344</v>
      </c>
      <c r="H545" s="122">
        <v>3582</v>
      </c>
      <c r="I545" s="120">
        <f t="shared" si="8"/>
        <v>3582</v>
      </c>
      <c r="J545" s="104" t="s">
        <v>1520</v>
      </c>
      <c r="K545" s="104" t="s">
        <v>1521</v>
      </c>
      <c r="L545" s="103">
        <v>16</v>
      </c>
      <c r="M545" s="121" t="e">
        <v>#VALUE!</v>
      </c>
    </row>
    <row r="546" spans="1:13" hidden="1" x14ac:dyDescent="0.25">
      <c r="A546" s="117" t="s">
        <v>1611</v>
      </c>
      <c r="B546" s="2" t="s">
        <v>1612</v>
      </c>
      <c r="C546" s="2" t="e">
        <v>#NAME?</v>
      </c>
      <c r="D546" s="2" t="s">
        <v>1</v>
      </c>
      <c r="E546" s="122">
        <v>0</v>
      </c>
      <c r="F546" s="119">
        <v>123157</v>
      </c>
      <c r="G546" s="119">
        <v>120253</v>
      </c>
      <c r="H546" s="122">
        <v>2904</v>
      </c>
      <c r="I546" s="120">
        <f t="shared" si="8"/>
        <v>2904</v>
      </c>
      <c r="J546" s="104" t="s">
        <v>1520</v>
      </c>
      <c r="K546" s="104" t="s">
        <v>1521</v>
      </c>
      <c r="L546" s="103">
        <v>16</v>
      </c>
      <c r="M546" s="121" t="e">
        <v>#VALUE!</v>
      </c>
    </row>
    <row r="547" spans="1:13" hidden="1" x14ac:dyDescent="0.25">
      <c r="A547" s="117" t="s">
        <v>1613</v>
      </c>
      <c r="B547" s="2" t="s">
        <v>1614</v>
      </c>
      <c r="C547" s="2" t="e">
        <v>#NAME?</v>
      </c>
      <c r="D547" s="2" t="s">
        <v>1</v>
      </c>
      <c r="E547" s="122">
        <v>0</v>
      </c>
      <c r="F547" s="119">
        <v>313200</v>
      </c>
      <c r="G547" s="119">
        <v>311318</v>
      </c>
      <c r="H547" s="122">
        <v>1882</v>
      </c>
      <c r="I547" s="120">
        <f t="shared" si="8"/>
        <v>1882</v>
      </c>
      <c r="J547" s="104" t="s">
        <v>1520</v>
      </c>
      <c r="K547" s="104" t="s">
        <v>1521</v>
      </c>
      <c r="L547" s="103">
        <v>16</v>
      </c>
      <c r="M547" s="121" t="e">
        <v>#VALUE!</v>
      </c>
    </row>
    <row r="548" spans="1:13" hidden="1" x14ac:dyDescent="0.25">
      <c r="A548" s="117" t="s">
        <v>1615</v>
      </c>
      <c r="B548" s="2" t="s">
        <v>1616</v>
      </c>
      <c r="C548" s="2" t="e">
        <v>#NAME?</v>
      </c>
      <c r="D548" s="2" t="s">
        <v>1</v>
      </c>
      <c r="E548" s="122">
        <v>5000</v>
      </c>
      <c r="F548" s="119">
        <v>395300</v>
      </c>
      <c r="G548" s="119">
        <v>361650</v>
      </c>
      <c r="H548" s="122">
        <v>38650</v>
      </c>
      <c r="I548" s="120">
        <f t="shared" si="8"/>
        <v>38650</v>
      </c>
      <c r="J548" s="104" t="s">
        <v>1520</v>
      </c>
      <c r="K548" s="104" t="s">
        <v>991</v>
      </c>
      <c r="L548" s="103">
        <v>17</v>
      </c>
      <c r="M548" s="121" t="e">
        <v>#VALUE!</v>
      </c>
    </row>
    <row r="549" spans="1:13" hidden="1" x14ac:dyDescent="0.25">
      <c r="A549" s="117" t="s">
        <v>1617</v>
      </c>
      <c r="B549" s="2" t="s">
        <v>235</v>
      </c>
      <c r="C549" s="2" t="e">
        <v>#NAME?</v>
      </c>
      <c r="D549" s="2" t="s">
        <v>25</v>
      </c>
      <c r="E549" s="122">
        <v>15000</v>
      </c>
      <c r="F549" s="119">
        <v>213296</v>
      </c>
      <c r="G549" s="119">
        <v>228296</v>
      </c>
      <c r="H549" s="118">
        <v>0</v>
      </c>
      <c r="I549" s="120">
        <f t="shared" si="8"/>
        <v>0</v>
      </c>
      <c r="J549" s="104" t="s">
        <v>1520</v>
      </c>
      <c r="K549" s="104" t="s">
        <v>991</v>
      </c>
      <c r="L549" s="103">
        <v>17</v>
      </c>
      <c r="M549" s="121" t="e">
        <v>#VALUE!</v>
      </c>
    </row>
    <row r="550" spans="1:13" hidden="1" x14ac:dyDescent="0.25">
      <c r="A550" s="117" t="s">
        <v>1618</v>
      </c>
      <c r="B550" s="2" t="s">
        <v>1619</v>
      </c>
      <c r="C550" s="2" t="e">
        <v>#NAME?</v>
      </c>
      <c r="D550" s="2" t="s">
        <v>1</v>
      </c>
      <c r="E550" s="118">
        <v>11708</v>
      </c>
      <c r="F550" s="119">
        <v>91972</v>
      </c>
      <c r="G550" s="119">
        <v>80264</v>
      </c>
      <c r="H550" s="122">
        <v>0</v>
      </c>
      <c r="I550" s="120">
        <f t="shared" si="8"/>
        <v>0</v>
      </c>
      <c r="J550" s="104" t="s">
        <v>1520</v>
      </c>
      <c r="K550" s="104" t="s">
        <v>724</v>
      </c>
      <c r="L550" s="103">
        <v>8</v>
      </c>
      <c r="M550" s="121" t="e">
        <v>#VALUE!</v>
      </c>
    </row>
    <row r="551" spans="1:13" hidden="1" x14ac:dyDescent="0.25">
      <c r="A551" s="117" t="s">
        <v>1620</v>
      </c>
      <c r="B551" s="2" t="s">
        <v>1621</v>
      </c>
      <c r="C551" s="2" t="e">
        <v>#NAME?</v>
      </c>
      <c r="D551" s="2" t="s">
        <v>1</v>
      </c>
      <c r="E551" s="122">
        <v>1750</v>
      </c>
      <c r="F551" s="119">
        <v>4291227</v>
      </c>
      <c r="G551" s="119">
        <v>2762837</v>
      </c>
      <c r="H551" s="122">
        <v>1530140</v>
      </c>
      <c r="I551" s="120">
        <f t="shared" si="8"/>
        <v>1530140</v>
      </c>
      <c r="J551" s="104" t="s">
        <v>1520</v>
      </c>
      <c r="K551" s="104" t="s">
        <v>991</v>
      </c>
      <c r="L551" s="103">
        <v>17</v>
      </c>
      <c r="M551" s="121" t="e">
        <v>#VALUE!</v>
      </c>
    </row>
    <row r="552" spans="1:13" hidden="1" x14ac:dyDescent="0.25">
      <c r="A552" s="117" t="s">
        <v>1622</v>
      </c>
      <c r="B552" s="2" t="s">
        <v>1623</v>
      </c>
      <c r="C552" s="2" t="e">
        <v>#NAME?</v>
      </c>
      <c r="D552" s="2" t="s">
        <v>1</v>
      </c>
      <c r="E552" s="122">
        <v>107000</v>
      </c>
      <c r="F552" s="119">
        <v>174313380</v>
      </c>
      <c r="G552" s="119">
        <v>165587300</v>
      </c>
      <c r="H552" s="122">
        <v>8833080</v>
      </c>
      <c r="I552" s="120">
        <f t="shared" si="8"/>
        <v>8833080</v>
      </c>
      <c r="J552" s="104" t="s">
        <v>1520</v>
      </c>
      <c r="K552" s="104" t="s">
        <v>1521</v>
      </c>
      <c r="L552" s="103">
        <v>16</v>
      </c>
      <c r="M552" s="121" t="e">
        <v>#VALUE!</v>
      </c>
    </row>
    <row r="553" spans="1:13" hidden="1" x14ac:dyDescent="0.25">
      <c r="A553" s="117" t="s">
        <v>1624</v>
      </c>
      <c r="B553" s="2" t="s">
        <v>1625</v>
      </c>
      <c r="C553" s="2" t="e">
        <v>#NAME?</v>
      </c>
      <c r="D553" s="2" t="s">
        <v>1</v>
      </c>
      <c r="E553" s="122">
        <v>179427</v>
      </c>
      <c r="F553" s="119">
        <v>1041885</v>
      </c>
      <c r="G553" s="119">
        <v>887609.2</v>
      </c>
      <c r="H553" s="122">
        <v>333702.8</v>
      </c>
      <c r="I553" s="120">
        <f t="shared" si="8"/>
        <v>333702.8</v>
      </c>
      <c r="J553" s="104" t="s">
        <v>1520</v>
      </c>
      <c r="K553" s="104" t="s">
        <v>1521</v>
      </c>
      <c r="L553" s="103">
        <v>16</v>
      </c>
      <c r="M553" s="121" t="e">
        <v>#VALUE!</v>
      </c>
    </row>
    <row r="554" spans="1:13" hidden="1" x14ac:dyDescent="0.25">
      <c r="A554" s="117" t="s">
        <v>1626</v>
      </c>
      <c r="B554" s="2" t="s">
        <v>236</v>
      </c>
      <c r="C554" s="2" t="e">
        <v>#NAME?</v>
      </c>
      <c r="D554" s="2" t="s">
        <v>1</v>
      </c>
      <c r="E554" s="122">
        <v>772756</v>
      </c>
      <c r="F554" s="119">
        <v>1452478</v>
      </c>
      <c r="G554" s="119">
        <v>1854073</v>
      </c>
      <c r="H554" s="122">
        <v>371161</v>
      </c>
      <c r="I554" s="120">
        <f t="shared" si="8"/>
        <v>371161</v>
      </c>
      <c r="J554" s="104" t="s">
        <v>1520</v>
      </c>
      <c r="K554" s="104" t="s">
        <v>1521</v>
      </c>
      <c r="L554" s="103">
        <v>16</v>
      </c>
      <c r="M554" s="121" t="e">
        <v>#VALUE!</v>
      </c>
    </row>
    <row r="555" spans="1:13" hidden="1" x14ac:dyDescent="0.25">
      <c r="A555" s="117" t="s">
        <v>1627</v>
      </c>
      <c r="B555" s="2" t="s">
        <v>1628</v>
      </c>
      <c r="C555" s="2" t="e">
        <v>#NAME?</v>
      </c>
      <c r="D555" s="2" t="s">
        <v>1</v>
      </c>
      <c r="E555" s="118">
        <v>10000</v>
      </c>
      <c r="F555" s="119">
        <v>10000</v>
      </c>
      <c r="G555" s="119">
        <v>0</v>
      </c>
      <c r="H555" s="122">
        <v>0</v>
      </c>
      <c r="I555" s="120">
        <f t="shared" si="8"/>
        <v>0</v>
      </c>
      <c r="J555" s="104" t="s">
        <v>1520</v>
      </c>
      <c r="K555" s="104" t="s">
        <v>724</v>
      </c>
      <c r="L555" s="103">
        <v>8</v>
      </c>
      <c r="M555" s="121" t="e">
        <v>#VALUE!</v>
      </c>
    </row>
    <row r="556" spans="1:13" hidden="1" x14ac:dyDescent="0.25">
      <c r="A556" s="117" t="s">
        <v>1629</v>
      </c>
      <c r="B556" s="2" t="s">
        <v>1630</v>
      </c>
      <c r="C556" s="2" t="e">
        <v>#NAME?</v>
      </c>
      <c r="D556" s="2" t="s">
        <v>1</v>
      </c>
      <c r="E556" s="118">
        <v>250</v>
      </c>
      <c r="F556" s="119">
        <v>35152</v>
      </c>
      <c r="G556" s="119">
        <v>34902</v>
      </c>
      <c r="H556" s="122">
        <v>0</v>
      </c>
      <c r="I556" s="120">
        <f t="shared" si="8"/>
        <v>0</v>
      </c>
      <c r="J556" s="104" t="s">
        <v>1520</v>
      </c>
      <c r="K556" s="104" t="s">
        <v>724</v>
      </c>
      <c r="L556" s="103">
        <v>8</v>
      </c>
      <c r="M556" s="121" t="e">
        <v>#VALUE!</v>
      </c>
    </row>
    <row r="557" spans="1:13" hidden="1" x14ac:dyDescent="0.25">
      <c r="A557" s="117" t="s">
        <v>1631</v>
      </c>
      <c r="B557" s="2" t="s">
        <v>1632</v>
      </c>
      <c r="C557" s="2" t="e">
        <v>#NAME?</v>
      </c>
      <c r="D557" s="2" t="s">
        <v>1</v>
      </c>
      <c r="E557" s="118">
        <v>250</v>
      </c>
      <c r="F557" s="119">
        <v>250</v>
      </c>
      <c r="G557" s="119">
        <v>0</v>
      </c>
      <c r="H557" s="122">
        <v>0</v>
      </c>
      <c r="I557" s="120">
        <f t="shared" si="8"/>
        <v>0</v>
      </c>
      <c r="J557" s="104" t="s">
        <v>1520</v>
      </c>
      <c r="K557" s="104" t="s">
        <v>724</v>
      </c>
      <c r="L557" s="103">
        <v>8</v>
      </c>
      <c r="M557" s="121" t="e">
        <v>#VALUE!</v>
      </c>
    </row>
    <row r="558" spans="1:13" hidden="1" x14ac:dyDescent="0.25">
      <c r="A558" s="117" t="s">
        <v>1633</v>
      </c>
      <c r="B558" s="2" t="s">
        <v>1634</v>
      </c>
      <c r="C558" s="2" t="e">
        <v>#NAME?</v>
      </c>
      <c r="D558" s="2" t="s">
        <v>1</v>
      </c>
      <c r="E558" s="118">
        <v>500</v>
      </c>
      <c r="F558" s="119">
        <v>4164</v>
      </c>
      <c r="G558" s="119">
        <v>3664</v>
      </c>
      <c r="H558" s="122">
        <v>0</v>
      </c>
      <c r="I558" s="120">
        <f t="shared" si="8"/>
        <v>0</v>
      </c>
      <c r="J558" s="104" t="s">
        <v>1520</v>
      </c>
      <c r="K558" s="104" t="s">
        <v>724</v>
      </c>
      <c r="L558" s="103">
        <v>8</v>
      </c>
      <c r="M558" s="121" t="e">
        <v>#VALUE!</v>
      </c>
    </row>
    <row r="559" spans="1:13" hidden="1" x14ac:dyDescent="0.25">
      <c r="A559" s="117" t="s">
        <v>1635</v>
      </c>
      <c r="B559" s="2" t="s">
        <v>1636</v>
      </c>
      <c r="C559" s="2" t="e">
        <v>#NAME?</v>
      </c>
      <c r="D559" s="2" t="s">
        <v>1</v>
      </c>
      <c r="E559" s="118">
        <v>3880</v>
      </c>
      <c r="F559" s="119">
        <v>14900</v>
      </c>
      <c r="G559" s="119">
        <v>11020</v>
      </c>
      <c r="H559" s="122">
        <v>0</v>
      </c>
      <c r="I559" s="120">
        <f t="shared" si="8"/>
        <v>0</v>
      </c>
      <c r="J559" s="104" t="s">
        <v>1520</v>
      </c>
      <c r="K559" s="104" t="s">
        <v>724</v>
      </c>
      <c r="L559" s="103">
        <v>8</v>
      </c>
      <c r="M559" s="121" t="e">
        <v>#VALUE!</v>
      </c>
    </row>
    <row r="560" spans="1:13" hidden="1" x14ac:dyDescent="0.25">
      <c r="A560" s="117" t="s">
        <v>1637</v>
      </c>
      <c r="B560" s="2" t="s">
        <v>1638</v>
      </c>
      <c r="C560" s="2" t="e">
        <v>#NAME?</v>
      </c>
      <c r="D560" s="2" t="s">
        <v>25</v>
      </c>
      <c r="E560" s="122">
        <v>0</v>
      </c>
      <c r="F560" s="119">
        <v>5647</v>
      </c>
      <c r="G560" s="119">
        <v>7528</v>
      </c>
      <c r="H560" s="118">
        <v>1881</v>
      </c>
      <c r="I560" s="120">
        <f t="shared" si="8"/>
        <v>-1881</v>
      </c>
      <c r="J560" s="104" t="s">
        <v>1520</v>
      </c>
      <c r="K560" s="104" t="s">
        <v>1530</v>
      </c>
      <c r="L560" s="103">
        <v>16</v>
      </c>
      <c r="M560" s="121" t="e">
        <v>#VALUE!</v>
      </c>
    </row>
    <row r="561" spans="1:13" hidden="1" x14ac:dyDescent="0.25">
      <c r="A561" s="117" t="s">
        <v>1639</v>
      </c>
      <c r="B561" s="2" t="s">
        <v>1640</v>
      </c>
      <c r="C561" s="2" t="e">
        <v>#NAME?</v>
      </c>
      <c r="D561" s="2" t="s">
        <v>1</v>
      </c>
      <c r="E561" s="118">
        <v>500</v>
      </c>
      <c r="F561" s="119">
        <v>500</v>
      </c>
      <c r="G561" s="119">
        <v>0</v>
      </c>
      <c r="H561" s="122">
        <v>0</v>
      </c>
      <c r="I561" s="120">
        <f t="shared" si="8"/>
        <v>0</v>
      </c>
      <c r="J561" s="104" t="s">
        <v>1520</v>
      </c>
      <c r="K561" s="104" t="s">
        <v>724</v>
      </c>
      <c r="L561" s="103">
        <v>8</v>
      </c>
      <c r="M561" s="121" t="e">
        <v>#VALUE!</v>
      </c>
    </row>
    <row r="562" spans="1:13" hidden="1" x14ac:dyDescent="0.25">
      <c r="A562" s="117" t="s">
        <v>1641</v>
      </c>
      <c r="B562" s="2" t="s">
        <v>1642</v>
      </c>
      <c r="C562" s="2" t="e">
        <v>#NAME?</v>
      </c>
      <c r="D562" s="2" t="s">
        <v>1</v>
      </c>
      <c r="E562" s="118">
        <v>7219</v>
      </c>
      <c r="F562" s="119">
        <v>15619</v>
      </c>
      <c r="G562" s="119">
        <v>8400</v>
      </c>
      <c r="H562" s="122">
        <v>0</v>
      </c>
      <c r="I562" s="120">
        <f t="shared" si="8"/>
        <v>0</v>
      </c>
      <c r="J562" s="104" t="s">
        <v>1520</v>
      </c>
      <c r="K562" s="104" t="s">
        <v>724</v>
      </c>
      <c r="L562" s="103">
        <v>8</v>
      </c>
      <c r="M562" s="121" t="e">
        <v>#VALUE!</v>
      </c>
    </row>
    <row r="563" spans="1:13" hidden="1" x14ac:dyDescent="0.25">
      <c r="A563" s="117" t="s">
        <v>1643</v>
      </c>
      <c r="B563" s="2" t="s">
        <v>1644</v>
      </c>
      <c r="C563" s="2" t="e">
        <v>#NAME?</v>
      </c>
      <c r="D563" s="2" t="s">
        <v>1</v>
      </c>
      <c r="E563" s="118">
        <v>5000</v>
      </c>
      <c r="F563" s="119">
        <v>5000</v>
      </c>
      <c r="G563" s="119">
        <v>0</v>
      </c>
      <c r="H563" s="122">
        <v>0</v>
      </c>
      <c r="I563" s="120">
        <f t="shared" si="8"/>
        <v>0</v>
      </c>
      <c r="J563" s="104" t="s">
        <v>1520</v>
      </c>
      <c r="K563" s="104" t="s">
        <v>724</v>
      </c>
      <c r="L563" s="103">
        <v>8</v>
      </c>
      <c r="M563" s="121" t="e">
        <v>#VALUE!</v>
      </c>
    </row>
    <row r="564" spans="1:13" hidden="1" x14ac:dyDescent="0.25">
      <c r="A564" s="117" t="s">
        <v>1645</v>
      </c>
      <c r="B564" s="2" t="s">
        <v>1646</v>
      </c>
      <c r="C564" s="2" t="e">
        <v>#NAME?</v>
      </c>
      <c r="D564" s="2" t="s">
        <v>25</v>
      </c>
      <c r="E564" s="122">
        <v>8150</v>
      </c>
      <c r="F564" s="119">
        <v>16850</v>
      </c>
      <c r="G564" s="119">
        <v>25000</v>
      </c>
      <c r="H564" s="118">
        <v>0</v>
      </c>
      <c r="I564" s="120">
        <f t="shared" si="8"/>
        <v>0</v>
      </c>
      <c r="J564" s="104" t="s">
        <v>1520</v>
      </c>
      <c r="K564" s="104" t="s">
        <v>1530</v>
      </c>
      <c r="L564" s="103">
        <v>16</v>
      </c>
      <c r="M564" s="121" t="e">
        <v>#VALUE!</v>
      </c>
    </row>
    <row r="565" spans="1:13" hidden="1" x14ac:dyDescent="0.25">
      <c r="A565" s="117" t="s">
        <v>1647</v>
      </c>
      <c r="B565" s="2" t="s">
        <v>1648</v>
      </c>
      <c r="C565" s="2" t="e">
        <v>#NAME?</v>
      </c>
      <c r="D565" s="2" t="s">
        <v>25</v>
      </c>
      <c r="E565" s="122">
        <v>8951</v>
      </c>
      <c r="F565" s="119">
        <v>16049</v>
      </c>
      <c r="G565" s="119">
        <v>25000</v>
      </c>
      <c r="H565" s="118">
        <v>0</v>
      </c>
      <c r="I565" s="120">
        <f t="shared" si="8"/>
        <v>0</v>
      </c>
      <c r="J565" s="104" t="s">
        <v>1520</v>
      </c>
      <c r="K565" s="104" t="s">
        <v>1530</v>
      </c>
      <c r="L565" s="103">
        <v>16</v>
      </c>
      <c r="M565" s="121" t="e">
        <v>#VALUE!</v>
      </c>
    </row>
    <row r="566" spans="1:13" hidden="1" x14ac:dyDescent="0.25">
      <c r="A566" s="117" t="s">
        <v>1649</v>
      </c>
      <c r="B566" s="2" t="s">
        <v>1650</v>
      </c>
      <c r="C566" s="2" t="e">
        <v>#NAME?</v>
      </c>
      <c r="D566" s="2" t="s">
        <v>25</v>
      </c>
      <c r="E566" s="122">
        <v>4473</v>
      </c>
      <c r="F566" s="119">
        <v>20527</v>
      </c>
      <c r="G566" s="119">
        <v>25000</v>
      </c>
      <c r="H566" s="118">
        <v>0</v>
      </c>
      <c r="I566" s="120">
        <f t="shared" si="8"/>
        <v>0</v>
      </c>
      <c r="J566" s="104" t="s">
        <v>1520</v>
      </c>
      <c r="K566" s="104" t="s">
        <v>1530</v>
      </c>
      <c r="L566" s="103">
        <v>16</v>
      </c>
      <c r="M566" s="121" t="e">
        <v>#VALUE!</v>
      </c>
    </row>
    <row r="567" spans="1:13" hidden="1" x14ac:dyDescent="0.25">
      <c r="A567" s="117" t="s">
        <v>1651</v>
      </c>
      <c r="B567" s="2" t="s">
        <v>1652</v>
      </c>
      <c r="C567" s="2" t="e">
        <v>#NAME?</v>
      </c>
      <c r="D567" s="2" t="s">
        <v>1</v>
      </c>
      <c r="E567" s="122">
        <v>789501</v>
      </c>
      <c r="F567" s="119">
        <v>1044466</v>
      </c>
      <c r="G567" s="119">
        <v>1066704</v>
      </c>
      <c r="H567" s="122">
        <v>767263</v>
      </c>
      <c r="I567" s="120">
        <f t="shared" si="8"/>
        <v>767263</v>
      </c>
      <c r="J567" s="104" t="s">
        <v>1520</v>
      </c>
      <c r="K567" s="104" t="s">
        <v>1530</v>
      </c>
      <c r="L567" s="103">
        <v>16</v>
      </c>
      <c r="M567" s="121" t="e">
        <v>#VALUE!</v>
      </c>
    </row>
    <row r="568" spans="1:13" hidden="1" x14ac:dyDescent="0.25">
      <c r="A568" s="117" t="s">
        <v>1653</v>
      </c>
      <c r="B568" s="2" t="s">
        <v>1654</v>
      </c>
      <c r="C568" s="2" t="e">
        <v>#NAME?</v>
      </c>
      <c r="D568" s="2" t="s">
        <v>25</v>
      </c>
      <c r="E568" s="122">
        <v>525000</v>
      </c>
      <c r="F568" s="119">
        <v>9450000</v>
      </c>
      <c r="G568" s="119">
        <v>9975000</v>
      </c>
      <c r="H568" s="118">
        <v>0</v>
      </c>
      <c r="I568" s="120">
        <f t="shared" si="8"/>
        <v>0</v>
      </c>
      <c r="J568" s="104" t="s">
        <v>1520</v>
      </c>
      <c r="K568" s="104" t="s">
        <v>1530</v>
      </c>
      <c r="L568" s="103">
        <v>16</v>
      </c>
      <c r="M568" s="121" t="e">
        <v>#VALUE!</v>
      </c>
    </row>
    <row r="569" spans="1:13" hidden="1" x14ac:dyDescent="0.25">
      <c r="A569" s="117" t="s">
        <v>1655</v>
      </c>
      <c r="B569" s="2" t="s">
        <v>1656</v>
      </c>
      <c r="C569" s="2" t="e">
        <v>#NAME?</v>
      </c>
      <c r="D569" s="2" t="s">
        <v>1</v>
      </c>
      <c r="E569" s="122">
        <v>58500</v>
      </c>
      <c r="F569" s="119">
        <v>6929750</v>
      </c>
      <c r="G569" s="119">
        <v>6286250</v>
      </c>
      <c r="H569" s="122">
        <v>702000</v>
      </c>
      <c r="I569" s="120">
        <f t="shared" si="8"/>
        <v>702000</v>
      </c>
      <c r="J569" s="104" t="s">
        <v>1520</v>
      </c>
      <c r="K569" s="104" t="s">
        <v>1530</v>
      </c>
      <c r="L569" s="103">
        <v>16</v>
      </c>
      <c r="M569" s="121" t="e">
        <v>#VALUE!</v>
      </c>
    </row>
    <row r="570" spans="1:13" hidden="1" x14ac:dyDescent="0.25">
      <c r="A570" s="117" t="s">
        <v>1657</v>
      </c>
      <c r="B570" s="2" t="s">
        <v>1658</v>
      </c>
      <c r="C570" s="2" t="e">
        <v>#NAME?</v>
      </c>
      <c r="D570" s="2" t="s">
        <v>1</v>
      </c>
      <c r="E570" s="122">
        <v>76294.600000000006</v>
      </c>
      <c r="F570" s="119">
        <v>0</v>
      </c>
      <c r="G570" s="119">
        <v>76294.600000000006</v>
      </c>
      <c r="H570" s="122">
        <v>0</v>
      </c>
      <c r="I570" s="120">
        <f t="shared" si="8"/>
        <v>0</v>
      </c>
      <c r="J570" s="104" t="s">
        <v>1520</v>
      </c>
      <c r="K570" s="104" t="s">
        <v>1530</v>
      </c>
      <c r="L570" s="103">
        <v>16</v>
      </c>
      <c r="M570" s="121" t="e">
        <v>#VALUE!</v>
      </c>
    </row>
    <row r="571" spans="1:13" hidden="1" x14ac:dyDescent="0.25">
      <c r="A571" s="117" t="s">
        <v>1659</v>
      </c>
      <c r="B571" s="2" t="s">
        <v>1660</v>
      </c>
      <c r="C571" s="2" t="e">
        <v>#NAME?</v>
      </c>
      <c r="D571" s="2" t="s">
        <v>1</v>
      </c>
      <c r="E571" s="122">
        <v>873418.9</v>
      </c>
      <c r="F571" s="119">
        <v>8452562</v>
      </c>
      <c r="G571" s="119">
        <v>4599795.5599999996</v>
      </c>
      <c r="H571" s="122">
        <v>4726185.34</v>
      </c>
      <c r="I571" s="120">
        <f t="shared" si="8"/>
        <v>4726185.34</v>
      </c>
      <c r="J571" s="104" t="s">
        <v>1520</v>
      </c>
      <c r="K571" s="104" t="s">
        <v>1530</v>
      </c>
      <c r="L571" s="103">
        <v>16</v>
      </c>
      <c r="M571" s="121" t="e">
        <v>#VALUE!</v>
      </c>
    </row>
    <row r="572" spans="1:13" hidden="1" x14ac:dyDescent="0.25">
      <c r="A572" s="117" t="s">
        <v>1661</v>
      </c>
      <c r="B572" s="2" t="s">
        <v>1662</v>
      </c>
      <c r="C572" s="2" t="e">
        <v>#NAME?</v>
      </c>
      <c r="D572" s="2" t="s">
        <v>1</v>
      </c>
      <c r="E572" s="122">
        <v>384485</v>
      </c>
      <c r="F572" s="119">
        <v>25313100</v>
      </c>
      <c r="G572" s="119">
        <v>23520585</v>
      </c>
      <c r="H572" s="122">
        <v>2177000</v>
      </c>
      <c r="I572" s="120">
        <f t="shared" si="8"/>
        <v>2177000</v>
      </c>
      <c r="J572" s="104" t="s">
        <v>1520</v>
      </c>
      <c r="K572" s="104" t="s">
        <v>1530</v>
      </c>
      <c r="L572" s="103">
        <v>16</v>
      </c>
      <c r="M572" s="121" t="e">
        <v>#VALUE!</v>
      </c>
    </row>
    <row r="573" spans="1:13" hidden="1" x14ac:dyDescent="0.25">
      <c r="A573" s="117" t="s">
        <v>1663</v>
      </c>
      <c r="B573" s="2" t="s">
        <v>1664</v>
      </c>
      <c r="C573" s="2" t="e">
        <v>#NAME?</v>
      </c>
      <c r="D573" s="2" t="s">
        <v>1</v>
      </c>
      <c r="E573" s="122">
        <v>640001</v>
      </c>
      <c r="F573" s="119">
        <f>221913853+1250</f>
        <v>221915103</v>
      </c>
      <c r="G573" s="119">
        <f>221227882.4+93975</f>
        <v>221321857.40000001</v>
      </c>
      <c r="H573" s="122">
        <f>E573+F573-G573</f>
        <v>1233246.599999994</v>
      </c>
      <c r="I573" s="120">
        <f t="shared" si="8"/>
        <v>1233246.599999994</v>
      </c>
      <c r="J573" s="104" t="s">
        <v>1520</v>
      </c>
      <c r="K573" s="104" t="s">
        <v>1530</v>
      </c>
      <c r="L573" s="103">
        <v>16</v>
      </c>
      <c r="M573" s="121" t="e">
        <v>#VALUE!</v>
      </c>
    </row>
    <row r="574" spans="1:13" hidden="1" x14ac:dyDescent="0.25">
      <c r="A574" s="117" t="s">
        <v>1665</v>
      </c>
      <c r="B574" s="2" t="s">
        <v>1666</v>
      </c>
      <c r="C574" s="2" t="e">
        <v>#NAME?</v>
      </c>
      <c r="D574" s="2" t="s">
        <v>25</v>
      </c>
      <c r="E574" s="122">
        <v>3000</v>
      </c>
      <c r="F574" s="119">
        <v>0</v>
      </c>
      <c r="G574" s="119">
        <v>3000</v>
      </c>
      <c r="H574" s="118">
        <v>0</v>
      </c>
      <c r="I574" s="120">
        <f t="shared" si="8"/>
        <v>0</v>
      </c>
      <c r="J574" s="104" t="s">
        <v>1520</v>
      </c>
      <c r="K574" s="104" t="s">
        <v>1530</v>
      </c>
      <c r="L574" s="103">
        <v>16</v>
      </c>
      <c r="M574" s="121" t="e">
        <v>#VALUE!</v>
      </c>
    </row>
    <row r="575" spans="1:13" hidden="1" x14ac:dyDescent="0.25">
      <c r="A575" s="117" t="s">
        <v>1667</v>
      </c>
      <c r="B575" s="2" t="s">
        <v>1668</v>
      </c>
      <c r="C575" s="2" t="e">
        <v>#NAME?</v>
      </c>
      <c r="D575" s="2" t="s">
        <v>1</v>
      </c>
      <c r="E575" s="122">
        <v>123861.88</v>
      </c>
      <c r="F575" s="119">
        <v>0</v>
      </c>
      <c r="G575" s="119">
        <v>88420</v>
      </c>
      <c r="H575" s="122">
        <v>35441.879999999997</v>
      </c>
      <c r="I575" s="120">
        <f t="shared" si="8"/>
        <v>35441.879999999997</v>
      </c>
      <c r="J575" s="104" t="s">
        <v>1520</v>
      </c>
      <c r="K575" s="104" t="s">
        <v>1530</v>
      </c>
      <c r="L575" s="103">
        <v>16</v>
      </c>
      <c r="M575" s="121" t="e">
        <v>#VALUE!</v>
      </c>
    </row>
    <row r="576" spans="1:13" hidden="1" x14ac:dyDescent="0.25">
      <c r="A576" s="117" t="s">
        <v>1669</v>
      </c>
      <c r="B576" s="2" t="s">
        <v>1670</v>
      </c>
      <c r="C576" s="2" t="e">
        <v>#NAME?</v>
      </c>
      <c r="D576" s="2" t="s">
        <v>25</v>
      </c>
      <c r="E576" s="122">
        <v>29000</v>
      </c>
      <c r="F576" s="119">
        <v>0</v>
      </c>
      <c r="G576" s="119">
        <v>29000</v>
      </c>
      <c r="H576" s="118">
        <v>0</v>
      </c>
      <c r="I576" s="120">
        <f t="shared" si="8"/>
        <v>0</v>
      </c>
      <c r="J576" s="104" t="s">
        <v>1520</v>
      </c>
      <c r="K576" s="104" t="s">
        <v>1530</v>
      </c>
      <c r="L576" s="103">
        <v>16</v>
      </c>
      <c r="M576" s="121" t="e">
        <v>#VALUE!</v>
      </c>
    </row>
    <row r="577" spans="1:13" hidden="1" x14ac:dyDescent="0.25">
      <c r="A577" s="117" t="s">
        <v>1671</v>
      </c>
      <c r="B577" s="2" t="s">
        <v>1672</v>
      </c>
      <c r="C577" s="2" t="e">
        <v>#NAME?</v>
      </c>
      <c r="D577" s="2" t="s">
        <v>25</v>
      </c>
      <c r="E577" s="122">
        <v>37000</v>
      </c>
      <c r="F577" s="119">
        <v>0</v>
      </c>
      <c r="G577" s="119">
        <v>37000</v>
      </c>
      <c r="H577" s="118">
        <v>0</v>
      </c>
      <c r="I577" s="120">
        <f t="shared" si="8"/>
        <v>0</v>
      </c>
      <c r="J577" s="104" t="s">
        <v>1520</v>
      </c>
      <c r="K577" s="104" t="s">
        <v>1530</v>
      </c>
      <c r="L577" s="103">
        <v>16</v>
      </c>
      <c r="M577" s="121" t="e">
        <v>#VALUE!</v>
      </c>
    </row>
    <row r="578" spans="1:13" hidden="1" x14ac:dyDescent="0.25">
      <c r="A578" s="117" t="s">
        <v>1673</v>
      </c>
      <c r="B578" s="2" t="s">
        <v>1674</v>
      </c>
      <c r="C578" s="2" t="e">
        <v>#NAME?</v>
      </c>
      <c r="D578" s="2" t="s">
        <v>25</v>
      </c>
      <c r="E578" s="122">
        <v>149</v>
      </c>
      <c r="F578" s="119">
        <v>0</v>
      </c>
      <c r="G578" s="119">
        <v>149</v>
      </c>
      <c r="H578" s="118">
        <v>0</v>
      </c>
      <c r="I578" s="120">
        <f t="shared" si="8"/>
        <v>0</v>
      </c>
      <c r="J578" s="104" t="s">
        <v>1520</v>
      </c>
      <c r="K578" s="104" t="s">
        <v>1530</v>
      </c>
      <c r="L578" s="103">
        <v>16</v>
      </c>
      <c r="M578" s="121" t="e">
        <v>#VALUE!</v>
      </c>
    </row>
    <row r="579" spans="1:13" hidden="1" x14ac:dyDescent="0.25">
      <c r="A579" s="117" t="s">
        <v>1675</v>
      </c>
      <c r="B579" s="2" t="s">
        <v>1676</v>
      </c>
      <c r="C579" s="2" t="e">
        <v>#NAME?</v>
      </c>
      <c r="D579" s="2" t="s">
        <v>1</v>
      </c>
      <c r="E579" s="122">
        <v>51500</v>
      </c>
      <c r="F579" s="119">
        <v>30071874</v>
      </c>
      <c r="G579" s="119">
        <v>30082874</v>
      </c>
      <c r="H579" s="122">
        <v>40500</v>
      </c>
      <c r="I579" s="120">
        <f t="shared" si="8"/>
        <v>40500</v>
      </c>
      <c r="J579" s="104" t="s">
        <v>1520</v>
      </c>
      <c r="K579" s="104" t="s">
        <v>1530</v>
      </c>
      <c r="L579" s="103">
        <v>16</v>
      </c>
      <c r="M579" s="121" t="e">
        <v>#VALUE!</v>
      </c>
    </row>
    <row r="580" spans="1:13" hidden="1" x14ac:dyDescent="0.25">
      <c r="A580" s="117" t="s">
        <v>1677</v>
      </c>
      <c r="B580" s="2" t="s">
        <v>1678</v>
      </c>
      <c r="C580" s="2" t="e">
        <v>#NAME?</v>
      </c>
      <c r="D580" s="2" t="s">
        <v>1</v>
      </c>
      <c r="E580" s="122">
        <v>245000</v>
      </c>
      <c r="F580" s="119">
        <v>29600000</v>
      </c>
      <c r="G580" s="119">
        <v>29830000</v>
      </c>
      <c r="H580" s="122">
        <v>15000</v>
      </c>
      <c r="I580" s="120">
        <f t="shared" si="8"/>
        <v>15000</v>
      </c>
      <c r="J580" s="104" t="s">
        <v>1520</v>
      </c>
      <c r="K580" s="104" t="s">
        <v>1530</v>
      </c>
      <c r="L580" s="103">
        <v>16</v>
      </c>
      <c r="M580" s="121" t="e">
        <v>#VALUE!</v>
      </c>
    </row>
    <row r="581" spans="1:13" hidden="1" x14ac:dyDescent="0.25">
      <c r="A581" s="117" t="s">
        <v>1679</v>
      </c>
      <c r="B581" s="2" t="s">
        <v>1680</v>
      </c>
      <c r="C581" s="2" t="e">
        <v>#NAME?</v>
      </c>
      <c r="D581" s="2" t="s">
        <v>1</v>
      </c>
      <c r="E581" s="122">
        <v>11777</v>
      </c>
      <c r="F581" s="119">
        <v>584643</v>
      </c>
      <c r="G581" s="119">
        <v>591420</v>
      </c>
      <c r="H581" s="122">
        <v>5000</v>
      </c>
      <c r="I581" s="120">
        <f t="shared" si="8"/>
        <v>5000</v>
      </c>
      <c r="J581" s="104" t="s">
        <v>1520</v>
      </c>
      <c r="K581" s="104" t="s">
        <v>1530</v>
      </c>
      <c r="L581" s="103">
        <v>16</v>
      </c>
      <c r="M581" s="121" t="e">
        <v>#VALUE!</v>
      </c>
    </row>
    <row r="582" spans="1:13" hidden="1" x14ac:dyDescent="0.25">
      <c r="A582" s="117" t="s">
        <v>1681</v>
      </c>
      <c r="B582" s="2" t="s">
        <v>1682</v>
      </c>
      <c r="C582" s="2" t="e">
        <v>#NAME?</v>
      </c>
      <c r="D582" s="2" t="s">
        <v>1</v>
      </c>
      <c r="E582" s="122">
        <v>154200</v>
      </c>
      <c r="F582" s="119">
        <v>5583900</v>
      </c>
      <c r="G582" s="119">
        <v>5639100</v>
      </c>
      <c r="H582" s="122">
        <v>99000</v>
      </c>
      <c r="I582" s="120">
        <f t="shared" si="8"/>
        <v>99000</v>
      </c>
      <c r="J582" s="104" t="s">
        <v>1520</v>
      </c>
      <c r="K582" s="104" t="s">
        <v>1530</v>
      </c>
      <c r="L582" s="103">
        <v>16</v>
      </c>
      <c r="M582" s="121" t="e">
        <v>#VALUE!</v>
      </c>
    </row>
    <row r="583" spans="1:13" hidden="1" x14ac:dyDescent="0.25">
      <c r="A583" s="117" t="s">
        <v>1683</v>
      </c>
      <c r="B583" s="2" t="s">
        <v>1684</v>
      </c>
      <c r="C583" s="2" t="e">
        <v>#NAME?</v>
      </c>
      <c r="D583" s="2" t="s">
        <v>1</v>
      </c>
      <c r="E583" s="122">
        <v>648826</v>
      </c>
      <c r="F583" s="119">
        <v>9858375</v>
      </c>
      <c r="G583" s="119">
        <f>10336450</f>
        <v>10336450</v>
      </c>
      <c r="H583" s="122">
        <f>E583+F583-G583</f>
        <v>170751</v>
      </c>
      <c r="I583" s="120">
        <f t="shared" si="8"/>
        <v>170751</v>
      </c>
      <c r="J583" s="104" t="s">
        <v>1520</v>
      </c>
      <c r="K583" s="104" t="s">
        <v>1530</v>
      </c>
      <c r="L583" s="103">
        <v>16</v>
      </c>
      <c r="M583" s="121" t="e">
        <v>#VALUE!</v>
      </c>
    </row>
    <row r="584" spans="1:13" hidden="1" x14ac:dyDescent="0.25">
      <c r="A584" s="117" t="s">
        <v>1685</v>
      </c>
      <c r="B584" s="2" t="s">
        <v>1686</v>
      </c>
      <c r="C584" s="2" t="e">
        <v>#NAME?</v>
      </c>
      <c r="D584" s="2" t="s">
        <v>1</v>
      </c>
      <c r="E584" s="122">
        <v>13769225</v>
      </c>
      <c r="F584" s="119">
        <v>592488943</v>
      </c>
      <c r="G584" s="119">
        <v>586348797.47000003</v>
      </c>
      <c r="H584" s="122">
        <v>19909370.530000001</v>
      </c>
      <c r="I584" s="120">
        <f t="shared" si="8"/>
        <v>19909370.530000001</v>
      </c>
      <c r="J584" s="104" t="s">
        <v>1520</v>
      </c>
      <c r="K584" s="104" t="s">
        <v>1530</v>
      </c>
      <c r="L584" s="103">
        <v>16</v>
      </c>
      <c r="M584" s="121" t="e">
        <v>#VALUE!</v>
      </c>
    </row>
    <row r="585" spans="1:13" ht="30" hidden="1" x14ac:dyDescent="0.25">
      <c r="A585" s="117" t="s">
        <v>1687</v>
      </c>
      <c r="B585" s="2" t="s">
        <v>1688</v>
      </c>
      <c r="C585" s="2" t="e">
        <v>#NAME?</v>
      </c>
      <c r="D585" s="2" t="s">
        <v>1</v>
      </c>
      <c r="E585" s="122">
        <v>4910790.8</v>
      </c>
      <c r="F585" s="119">
        <v>4283030</v>
      </c>
      <c r="G585" s="119">
        <v>4089583.5</v>
      </c>
      <c r="H585" s="122">
        <v>5104237.3</v>
      </c>
      <c r="I585" s="120">
        <f t="shared" ref="I585:I648" si="9">IF(D585="dr",H585,-H585)</f>
        <v>5104237.3</v>
      </c>
      <c r="J585" s="104" t="s">
        <v>1520</v>
      </c>
      <c r="K585" s="104" t="s">
        <v>1689</v>
      </c>
      <c r="L585" s="103">
        <v>15</v>
      </c>
      <c r="M585" s="121" t="e">
        <v>#VALUE!</v>
      </c>
    </row>
    <row r="586" spans="1:13" ht="30" hidden="1" x14ac:dyDescent="0.25">
      <c r="A586" s="117" t="s">
        <v>1690</v>
      </c>
      <c r="B586" s="2" t="s">
        <v>1691</v>
      </c>
      <c r="C586" s="2" t="e">
        <v>#NAME?</v>
      </c>
      <c r="D586" s="2" t="s">
        <v>1</v>
      </c>
      <c r="E586" s="122">
        <v>80213.16</v>
      </c>
      <c r="F586" s="119">
        <v>0</v>
      </c>
      <c r="G586" s="119">
        <v>118</v>
      </c>
      <c r="H586" s="122">
        <v>80095.16</v>
      </c>
      <c r="I586" s="120">
        <f t="shared" si="9"/>
        <v>80095.16</v>
      </c>
      <c r="J586" s="104" t="s">
        <v>1520</v>
      </c>
      <c r="K586" s="104" t="s">
        <v>1689</v>
      </c>
      <c r="L586" s="103">
        <v>15</v>
      </c>
      <c r="M586" s="121" t="e">
        <v>#VALUE!</v>
      </c>
    </row>
    <row r="587" spans="1:13" ht="30" hidden="1" x14ac:dyDescent="0.25">
      <c r="A587" s="117" t="s">
        <v>1692</v>
      </c>
      <c r="B587" s="2" t="s">
        <v>1693</v>
      </c>
      <c r="C587" s="2" t="e">
        <v>#NAME?</v>
      </c>
      <c r="D587" s="2" t="s">
        <v>1</v>
      </c>
      <c r="E587" s="122">
        <v>281400.84999999998</v>
      </c>
      <c r="F587" s="119">
        <v>9979</v>
      </c>
      <c r="G587" s="119">
        <v>0</v>
      </c>
      <c r="H587" s="122">
        <v>291379.84999999998</v>
      </c>
      <c r="I587" s="120">
        <f t="shared" si="9"/>
        <v>291379.84999999998</v>
      </c>
      <c r="J587" s="104" t="s">
        <v>1520</v>
      </c>
      <c r="K587" s="104" t="s">
        <v>1689</v>
      </c>
      <c r="L587" s="103">
        <v>15</v>
      </c>
      <c r="M587" s="121" t="e">
        <v>#VALUE!</v>
      </c>
    </row>
    <row r="588" spans="1:13" ht="30" hidden="1" x14ac:dyDescent="0.25">
      <c r="A588" s="117" t="s">
        <v>1694</v>
      </c>
      <c r="B588" s="2" t="s">
        <v>1695</v>
      </c>
      <c r="C588" s="2" t="e">
        <v>#NAME?</v>
      </c>
      <c r="D588" s="2" t="s">
        <v>1</v>
      </c>
      <c r="E588" s="122">
        <v>11857232.199999999</v>
      </c>
      <c r="F588" s="119">
        <v>15299474</v>
      </c>
      <c r="G588" s="119">
        <v>1311882.2</v>
      </c>
      <c r="H588" s="122">
        <v>25844824</v>
      </c>
      <c r="I588" s="120">
        <f t="shared" si="9"/>
        <v>25844824</v>
      </c>
      <c r="J588" s="104" t="s">
        <v>1520</v>
      </c>
      <c r="K588" s="104" t="s">
        <v>1689</v>
      </c>
      <c r="L588" s="103">
        <v>15</v>
      </c>
      <c r="M588" s="121" t="e">
        <v>#VALUE!</v>
      </c>
    </row>
    <row r="589" spans="1:13" ht="30" hidden="1" x14ac:dyDescent="0.25">
      <c r="A589" s="117" t="s">
        <v>1696</v>
      </c>
      <c r="B589" s="2" t="s">
        <v>1697</v>
      </c>
      <c r="C589" s="2" t="e">
        <v>#NAME?</v>
      </c>
      <c r="D589" s="2" t="s">
        <v>1</v>
      </c>
      <c r="E589" s="122">
        <v>33114238.859999999</v>
      </c>
      <c r="F589" s="119">
        <v>375311288.87</v>
      </c>
      <c r="G589" s="119">
        <v>379301044.38</v>
      </c>
      <c r="H589" s="122">
        <v>29124483.350000001</v>
      </c>
      <c r="I589" s="120">
        <f t="shared" si="9"/>
        <v>29124483.350000001</v>
      </c>
      <c r="J589" s="104" t="s">
        <v>1520</v>
      </c>
      <c r="K589" s="104" t="s">
        <v>1689</v>
      </c>
      <c r="L589" s="103">
        <v>15</v>
      </c>
      <c r="M589" s="121" t="e">
        <v>#VALUE!</v>
      </c>
    </row>
    <row r="590" spans="1:13" ht="30" hidden="1" x14ac:dyDescent="0.25">
      <c r="A590" s="117" t="s">
        <v>1698</v>
      </c>
      <c r="B590" s="2" t="s">
        <v>1699</v>
      </c>
      <c r="C590" s="2" t="e">
        <v>#NAME?</v>
      </c>
      <c r="D590" s="2" t="s">
        <v>25</v>
      </c>
      <c r="E590" s="122">
        <v>44093.91</v>
      </c>
      <c r="F590" s="119">
        <v>437027.09</v>
      </c>
      <c r="G590" s="119">
        <v>481121</v>
      </c>
      <c r="H590" s="118">
        <v>0</v>
      </c>
      <c r="I590" s="120">
        <f t="shared" si="9"/>
        <v>0</v>
      </c>
      <c r="J590" s="104" t="s">
        <v>1520</v>
      </c>
      <c r="K590" s="104" t="s">
        <v>1689</v>
      </c>
      <c r="L590" s="103">
        <v>15</v>
      </c>
      <c r="M590" s="121" t="e">
        <v>#VALUE!</v>
      </c>
    </row>
    <row r="591" spans="1:13" ht="30" hidden="1" x14ac:dyDescent="0.25">
      <c r="A591" s="117" t="s">
        <v>1700</v>
      </c>
      <c r="B591" s="2" t="s">
        <v>1701</v>
      </c>
      <c r="C591" s="2" t="e">
        <v>#NAME?</v>
      </c>
      <c r="D591" s="2" t="s">
        <v>1</v>
      </c>
      <c r="E591" s="122">
        <v>1696641</v>
      </c>
      <c r="F591" s="119">
        <v>60166</v>
      </c>
      <c r="G591" s="119">
        <v>0</v>
      </c>
      <c r="H591" s="122">
        <v>1756807</v>
      </c>
      <c r="I591" s="120">
        <f t="shared" si="9"/>
        <v>1756807</v>
      </c>
      <c r="J591" s="104" t="s">
        <v>1520</v>
      </c>
      <c r="K591" s="104" t="s">
        <v>1689</v>
      </c>
      <c r="L591" s="103">
        <v>15</v>
      </c>
      <c r="M591" s="121" t="e">
        <v>#VALUE!</v>
      </c>
    </row>
    <row r="592" spans="1:13" ht="30" hidden="1" x14ac:dyDescent="0.25">
      <c r="A592" s="117" t="s">
        <v>1702</v>
      </c>
      <c r="B592" s="2" t="s">
        <v>1703</v>
      </c>
      <c r="C592" s="2" t="e">
        <v>#NAME?</v>
      </c>
      <c r="D592" s="2" t="s">
        <v>1</v>
      </c>
      <c r="E592" s="122">
        <v>34049.11</v>
      </c>
      <c r="F592" s="119">
        <v>0</v>
      </c>
      <c r="G592" s="119">
        <v>0</v>
      </c>
      <c r="H592" s="122">
        <v>34049.11</v>
      </c>
      <c r="I592" s="120">
        <f t="shared" si="9"/>
        <v>34049.11</v>
      </c>
      <c r="J592" s="104" t="s">
        <v>1520</v>
      </c>
      <c r="K592" s="104" t="s">
        <v>1689</v>
      </c>
      <c r="L592" s="103">
        <v>15</v>
      </c>
      <c r="M592" s="121" t="e">
        <v>#VALUE!</v>
      </c>
    </row>
    <row r="593" spans="1:13" ht="30" hidden="1" x14ac:dyDescent="0.25">
      <c r="A593" s="117" t="s">
        <v>1704</v>
      </c>
      <c r="B593" s="2" t="s">
        <v>1705</v>
      </c>
      <c r="C593" s="2" t="e">
        <v>#NAME?</v>
      </c>
      <c r="D593" s="2" t="s">
        <v>1</v>
      </c>
      <c r="E593" s="122">
        <v>66144732.359999999</v>
      </c>
      <c r="F593" s="119">
        <v>832763511.82000005</v>
      </c>
      <c r="G593" s="119">
        <f>864004219.7+27500</f>
        <v>864031719.70000005</v>
      </c>
      <c r="H593" s="122">
        <f>E593+F593-G593</f>
        <v>34876524.480000019</v>
      </c>
      <c r="I593" s="120">
        <f t="shared" si="9"/>
        <v>34876524.480000019</v>
      </c>
      <c r="J593" s="104" t="s">
        <v>1520</v>
      </c>
      <c r="K593" s="104" t="s">
        <v>1689</v>
      </c>
      <c r="L593" s="103">
        <v>15</v>
      </c>
      <c r="M593" s="121" t="e">
        <v>#VALUE!</v>
      </c>
    </row>
    <row r="594" spans="1:13" hidden="1" x14ac:dyDescent="0.25">
      <c r="A594" s="117" t="s">
        <v>1706</v>
      </c>
      <c r="B594" s="2" t="s">
        <v>1707</v>
      </c>
      <c r="C594" s="2" t="e">
        <v>#NAME?</v>
      </c>
      <c r="D594" s="2" t="s">
        <v>1</v>
      </c>
      <c r="E594" s="122">
        <v>38016</v>
      </c>
      <c r="F594" s="119">
        <v>46350</v>
      </c>
      <c r="G594" s="119">
        <v>50500</v>
      </c>
      <c r="H594" s="122">
        <v>33866</v>
      </c>
      <c r="I594" s="120">
        <f t="shared" si="9"/>
        <v>33866</v>
      </c>
      <c r="J594" s="104" t="s">
        <v>1520</v>
      </c>
      <c r="K594" s="104" t="s">
        <v>1708</v>
      </c>
      <c r="L594" s="103">
        <v>15</v>
      </c>
      <c r="M594" s="121" t="e">
        <v>#VALUE!</v>
      </c>
    </row>
    <row r="595" spans="1:13" hidden="1" x14ac:dyDescent="0.25">
      <c r="A595" s="117" t="s">
        <v>1709</v>
      </c>
      <c r="B595" s="2" t="s">
        <v>1710</v>
      </c>
      <c r="C595" s="2" t="e">
        <v>#NAME?</v>
      </c>
      <c r="D595" s="2" t="s">
        <v>1</v>
      </c>
      <c r="E595" s="122">
        <v>1061</v>
      </c>
      <c r="F595" s="119">
        <v>0</v>
      </c>
      <c r="G595" s="119">
        <v>0</v>
      </c>
      <c r="H595" s="122">
        <v>1061</v>
      </c>
      <c r="I595" s="120">
        <f t="shared" si="9"/>
        <v>1061</v>
      </c>
      <c r="J595" s="104" t="s">
        <v>1520</v>
      </c>
      <c r="K595" s="104" t="s">
        <v>991</v>
      </c>
      <c r="L595" s="103">
        <v>17</v>
      </c>
      <c r="M595" s="121" t="e">
        <v>#VALUE!</v>
      </c>
    </row>
    <row r="596" spans="1:13" ht="30" hidden="1" x14ac:dyDescent="0.25">
      <c r="A596" s="117" t="s">
        <v>1711</v>
      </c>
      <c r="B596" s="2" t="s">
        <v>1712</v>
      </c>
      <c r="C596" s="2" t="e">
        <v>#NAME?</v>
      </c>
      <c r="D596" s="2" t="s">
        <v>1</v>
      </c>
      <c r="E596" s="122">
        <v>1582648.4</v>
      </c>
      <c r="F596" s="119">
        <v>4158481</v>
      </c>
      <c r="G596" s="119">
        <v>1861480.3</v>
      </c>
      <c r="H596" s="122">
        <v>3879649.1</v>
      </c>
      <c r="I596" s="120">
        <f t="shared" si="9"/>
        <v>3879649.1</v>
      </c>
      <c r="J596" s="104" t="s">
        <v>1520</v>
      </c>
      <c r="K596" s="129" t="s">
        <v>1713</v>
      </c>
      <c r="L596" s="103">
        <v>13</v>
      </c>
      <c r="M596" s="121" t="e">
        <v>#VALUE!</v>
      </c>
    </row>
    <row r="597" spans="1:13" ht="30" hidden="1" x14ac:dyDescent="0.25">
      <c r="A597" s="117" t="s">
        <v>1714</v>
      </c>
      <c r="B597" s="2" t="s">
        <v>1715</v>
      </c>
      <c r="C597" s="2" t="e">
        <v>#NAME?</v>
      </c>
      <c r="D597" s="2" t="s">
        <v>1</v>
      </c>
      <c r="E597" s="122">
        <v>500000</v>
      </c>
      <c r="F597" s="119">
        <v>0</v>
      </c>
      <c r="G597" s="119">
        <v>0</v>
      </c>
      <c r="H597" s="122">
        <v>500000</v>
      </c>
      <c r="I597" s="120">
        <f t="shared" si="9"/>
        <v>500000</v>
      </c>
      <c r="J597" s="104" t="s">
        <v>1520</v>
      </c>
      <c r="K597" s="104" t="s">
        <v>1716</v>
      </c>
      <c r="L597" s="103">
        <v>14</v>
      </c>
      <c r="M597" s="121" t="e">
        <v>#VALUE!</v>
      </c>
    </row>
    <row r="598" spans="1:13" hidden="1" x14ac:dyDescent="0.25">
      <c r="A598" s="117" t="s">
        <v>1717</v>
      </c>
      <c r="B598" s="2" t="s">
        <v>1718</v>
      </c>
      <c r="C598" s="2" t="e">
        <v>#NAME?</v>
      </c>
      <c r="D598" s="2" t="s">
        <v>1</v>
      </c>
      <c r="E598" s="122">
        <v>0</v>
      </c>
      <c r="F598" s="119">
        <v>88000</v>
      </c>
      <c r="G598" s="119">
        <v>0</v>
      </c>
      <c r="H598" s="122">
        <v>88000</v>
      </c>
      <c r="I598" s="120">
        <f t="shared" si="9"/>
        <v>88000</v>
      </c>
      <c r="J598" s="104" t="s">
        <v>1520</v>
      </c>
      <c r="K598" s="104" t="s">
        <v>1719</v>
      </c>
      <c r="L598" s="103">
        <v>18</v>
      </c>
      <c r="M598" s="121" t="e">
        <v>#VALUE!</v>
      </c>
    </row>
    <row r="599" spans="1:13" hidden="1" x14ac:dyDescent="0.25">
      <c r="A599" s="117" t="s">
        <v>1720</v>
      </c>
      <c r="B599" s="2" t="s">
        <v>1721</v>
      </c>
      <c r="C599" s="2" t="e">
        <v>#NAME?</v>
      </c>
      <c r="D599" s="2" t="s">
        <v>1</v>
      </c>
      <c r="E599" s="122">
        <v>250005</v>
      </c>
      <c r="F599" s="119">
        <v>0</v>
      </c>
      <c r="G599" s="119">
        <v>0</v>
      </c>
      <c r="H599" s="122">
        <v>250005</v>
      </c>
      <c r="I599" s="120">
        <f t="shared" si="9"/>
        <v>250005</v>
      </c>
      <c r="J599" s="104" t="s">
        <v>1520</v>
      </c>
      <c r="K599" s="104" t="s">
        <v>1719</v>
      </c>
      <c r="L599" s="103">
        <v>18</v>
      </c>
      <c r="M599" s="121" t="e">
        <v>#VALUE!</v>
      </c>
    </row>
    <row r="600" spans="1:13" hidden="1" x14ac:dyDescent="0.25">
      <c r="A600" s="117" t="s">
        <v>1722</v>
      </c>
      <c r="B600" s="2" t="s">
        <v>1723</v>
      </c>
      <c r="C600" s="2" t="e">
        <v>#NAME?</v>
      </c>
      <c r="D600" s="2" t="s">
        <v>1</v>
      </c>
      <c r="E600" s="122">
        <v>30000</v>
      </c>
      <c r="F600" s="119">
        <v>0</v>
      </c>
      <c r="G600" s="119">
        <v>0</v>
      </c>
      <c r="H600" s="122">
        <v>30000</v>
      </c>
      <c r="I600" s="120">
        <f t="shared" si="9"/>
        <v>30000</v>
      </c>
      <c r="J600" s="104" t="s">
        <v>1520</v>
      </c>
      <c r="K600" s="104" t="s">
        <v>1719</v>
      </c>
      <c r="L600" s="103">
        <v>18</v>
      </c>
      <c r="M600" s="121" t="e">
        <v>#VALUE!</v>
      </c>
    </row>
    <row r="601" spans="1:13" hidden="1" x14ac:dyDescent="0.25">
      <c r="A601" s="117" t="s">
        <v>1724</v>
      </c>
      <c r="B601" s="2" t="s">
        <v>1725</v>
      </c>
      <c r="C601" s="2" t="e">
        <v>#NAME?</v>
      </c>
      <c r="D601" s="2" t="s">
        <v>1</v>
      </c>
      <c r="E601" s="122">
        <v>1134818</v>
      </c>
      <c r="F601" s="119">
        <v>275000</v>
      </c>
      <c r="G601" s="119">
        <v>0</v>
      </c>
      <c r="H601" s="122">
        <v>1409818</v>
      </c>
      <c r="I601" s="120">
        <f t="shared" si="9"/>
        <v>1409818</v>
      </c>
      <c r="J601" s="104" t="s">
        <v>1520</v>
      </c>
      <c r="K601" s="104" t="s">
        <v>1719</v>
      </c>
      <c r="L601" s="103">
        <v>18</v>
      </c>
      <c r="M601" s="121" t="e">
        <v>#VALUE!</v>
      </c>
    </row>
    <row r="602" spans="1:13" hidden="1" x14ac:dyDescent="0.25">
      <c r="A602" s="117" t="s">
        <v>1726</v>
      </c>
      <c r="B602" s="2" t="s">
        <v>1727</v>
      </c>
      <c r="C602" s="2" t="e">
        <v>#NAME?</v>
      </c>
      <c r="D602" s="2" t="s">
        <v>1</v>
      </c>
      <c r="E602" s="122">
        <v>2608845</v>
      </c>
      <c r="F602" s="119">
        <v>0</v>
      </c>
      <c r="G602" s="119">
        <v>0</v>
      </c>
      <c r="H602" s="122">
        <v>2608845</v>
      </c>
      <c r="I602" s="120">
        <f t="shared" si="9"/>
        <v>2608845</v>
      </c>
      <c r="J602" s="104" t="s">
        <v>1520</v>
      </c>
      <c r="K602" s="104" t="s">
        <v>1719</v>
      </c>
      <c r="L602" s="103">
        <v>18</v>
      </c>
      <c r="M602" s="121" t="e">
        <v>#VALUE!</v>
      </c>
    </row>
    <row r="603" spans="1:13" hidden="1" x14ac:dyDescent="0.25">
      <c r="A603" s="117" t="s">
        <v>1728</v>
      </c>
      <c r="B603" s="2" t="s">
        <v>1729</v>
      </c>
      <c r="C603" s="2" t="e">
        <v>#NAME?</v>
      </c>
      <c r="D603" s="2" t="s">
        <v>1</v>
      </c>
      <c r="E603" s="122">
        <v>2275</v>
      </c>
      <c r="F603" s="119">
        <v>0</v>
      </c>
      <c r="G603" s="119">
        <v>0</v>
      </c>
      <c r="H603" s="122">
        <v>2275</v>
      </c>
      <c r="I603" s="120">
        <f t="shared" si="9"/>
        <v>2275</v>
      </c>
      <c r="J603" s="104" t="s">
        <v>1520</v>
      </c>
      <c r="K603" s="104" t="s">
        <v>1719</v>
      </c>
      <c r="L603" s="103">
        <v>18</v>
      </c>
      <c r="M603" s="121" t="e">
        <v>#VALUE!</v>
      </c>
    </row>
    <row r="604" spans="1:13" hidden="1" x14ac:dyDescent="0.25">
      <c r="A604" s="117" t="s">
        <v>1730</v>
      </c>
      <c r="B604" s="2" t="s">
        <v>1731</v>
      </c>
      <c r="C604" s="2" t="e">
        <v>#NAME?</v>
      </c>
      <c r="D604" s="2" t="s">
        <v>1</v>
      </c>
      <c r="E604" s="122">
        <v>28750</v>
      </c>
      <c r="F604" s="119">
        <v>0</v>
      </c>
      <c r="G604" s="119">
        <v>0</v>
      </c>
      <c r="H604" s="122">
        <v>28750</v>
      </c>
      <c r="I604" s="120">
        <f t="shared" si="9"/>
        <v>28750</v>
      </c>
      <c r="J604" s="104" t="s">
        <v>1520</v>
      </c>
      <c r="K604" s="104" t="s">
        <v>1719</v>
      </c>
      <c r="L604" s="103">
        <v>18</v>
      </c>
      <c r="M604" s="121" t="e">
        <v>#VALUE!</v>
      </c>
    </row>
    <row r="605" spans="1:13" hidden="1" x14ac:dyDescent="0.25">
      <c r="A605" s="117" t="s">
        <v>1732</v>
      </c>
      <c r="B605" s="2" t="s">
        <v>1733</v>
      </c>
      <c r="C605" s="2" t="e">
        <v>#NAME?</v>
      </c>
      <c r="D605" s="2" t="s">
        <v>1</v>
      </c>
      <c r="E605" s="122">
        <v>0</v>
      </c>
      <c r="F605" s="119">
        <v>440000</v>
      </c>
      <c r="G605" s="119">
        <v>0</v>
      </c>
      <c r="H605" s="122">
        <v>440000</v>
      </c>
      <c r="I605" s="120">
        <f t="shared" si="9"/>
        <v>440000</v>
      </c>
      <c r="J605" s="104" t="s">
        <v>1520</v>
      </c>
      <c r="K605" s="104" t="s">
        <v>1719</v>
      </c>
      <c r="L605" s="103">
        <v>18</v>
      </c>
      <c r="M605" s="121" t="e">
        <v>#VALUE!</v>
      </c>
    </row>
    <row r="606" spans="1:13" ht="30" hidden="1" x14ac:dyDescent="0.25">
      <c r="A606" s="117" t="s">
        <v>1734</v>
      </c>
      <c r="B606" s="2" t="s">
        <v>1735</v>
      </c>
      <c r="C606" s="2" t="e">
        <v>#NAME?</v>
      </c>
      <c r="D606" s="2" t="s">
        <v>1</v>
      </c>
      <c r="E606" s="122">
        <v>3974691</v>
      </c>
      <c r="F606" s="119">
        <v>0</v>
      </c>
      <c r="G606" s="119">
        <v>0</v>
      </c>
      <c r="H606" s="122">
        <v>3974691</v>
      </c>
      <c r="I606" s="120">
        <f t="shared" si="9"/>
        <v>3974691</v>
      </c>
      <c r="J606" s="104" t="s">
        <v>1520</v>
      </c>
      <c r="K606" s="104" t="s">
        <v>1736</v>
      </c>
      <c r="L606" s="103">
        <v>14</v>
      </c>
      <c r="M606" s="121" t="e">
        <v>#VALUE!</v>
      </c>
    </row>
    <row r="607" spans="1:13" ht="30" hidden="1" x14ac:dyDescent="0.25">
      <c r="A607" s="117" t="s">
        <v>1737</v>
      </c>
      <c r="B607" s="2" t="s">
        <v>1738</v>
      </c>
      <c r="C607" s="2" t="e">
        <v>#NAME?</v>
      </c>
      <c r="D607" s="2" t="s">
        <v>1</v>
      </c>
      <c r="E607" s="122">
        <v>45570</v>
      </c>
      <c r="F607" s="119">
        <v>0</v>
      </c>
      <c r="G607" s="119">
        <v>0</v>
      </c>
      <c r="H607" s="122">
        <v>45570</v>
      </c>
      <c r="I607" s="120">
        <f t="shared" si="9"/>
        <v>45570</v>
      </c>
      <c r="J607" s="104" t="s">
        <v>1520</v>
      </c>
      <c r="K607" s="104" t="s">
        <v>1736</v>
      </c>
      <c r="L607" s="103">
        <v>14</v>
      </c>
      <c r="M607" s="121" t="e">
        <v>#VALUE!</v>
      </c>
    </row>
    <row r="608" spans="1:13" hidden="1" x14ac:dyDescent="0.25">
      <c r="A608" s="117" t="s">
        <v>1739</v>
      </c>
      <c r="B608" s="2" t="s">
        <v>1740</v>
      </c>
      <c r="C608" s="2" t="e">
        <v>#NAME?</v>
      </c>
      <c r="D608" s="2" t="s">
        <v>1</v>
      </c>
      <c r="E608" s="122">
        <v>0</v>
      </c>
      <c r="F608" s="124">
        <v>4500388.2</v>
      </c>
      <c r="G608" s="124">
        <f>3864+18</f>
        <v>3882</v>
      </c>
      <c r="H608" s="128">
        <f>E608+F608-G608</f>
        <v>4496506.2</v>
      </c>
      <c r="I608" s="120">
        <f t="shared" si="9"/>
        <v>4496506.2</v>
      </c>
      <c r="J608" s="104" t="s">
        <v>1520</v>
      </c>
      <c r="K608" s="104" t="s">
        <v>1741</v>
      </c>
      <c r="L608" s="103">
        <v>17</v>
      </c>
      <c r="M608" s="121" t="e">
        <v>#VALUE!</v>
      </c>
    </row>
    <row r="609" spans="1:13" hidden="1" x14ac:dyDescent="0.25">
      <c r="A609" s="117" t="s">
        <v>1742</v>
      </c>
      <c r="B609" s="2" t="s">
        <v>1743</v>
      </c>
      <c r="C609" s="2" t="e">
        <v>#NAME?</v>
      </c>
      <c r="D609" s="2" t="s">
        <v>1</v>
      </c>
      <c r="E609" s="122">
        <v>3540919.5</v>
      </c>
      <c r="F609" s="119">
        <v>100000</v>
      </c>
      <c r="G609" s="119">
        <v>0</v>
      </c>
      <c r="H609" s="122">
        <v>3640919.5</v>
      </c>
      <c r="I609" s="120">
        <f t="shared" si="9"/>
        <v>3640919.5</v>
      </c>
      <c r="J609" s="104" t="s">
        <v>1520</v>
      </c>
      <c r="K609" s="104" t="s">
        <v>1741</v>
      </c>
      <c r="L609" s="103">
        <v>17</v>
      </c>
      <c r="M609" s="121" t="e">
        <v>#VALUE!</v>
      </c>
    </row>
    <row r="610" spans="1:13" hidden="1" x14ac:dyDescent="0.25">
      <c r="A610" s="117" t="s">
        <v>1744</v>
      </c>
      <c r="B610" s="2" t="s">
        <v>1745</v>
      </c>
      <c r="C610" s="2" t="e">
        <v>#NAME?</v>
      </c>
      <c r="D610" s="2" t="s">
        <v>1</v>
      </c>
      <c r="E610" s="122">
        <v>1194141.57</v>
      </c>
      <c r="F610" s="119">
        <v>0</v>
      </c>
      <c r="G610" s="119">
        <v>236292</v>
      </c>
      <c r="H610" s="122">
        <v>957849.57</v>
      </c>
      <c r="I610" s="120">
        <f t="shared" si="9"/>
        <v>957849.57</v>
      </c>
      <c r="J610" s="104" t="s">
        <v>1520</v>
      </c>
      <c r="K610" s="104" t="s">
        <v>1741</v>
      </c>
      <c r="L610" s="103">
        <v>17</v>
      </c>
      <c r="M610" s="121" t="e">
        <v>#VALUE!</v>
      </c>
    </row>
    <row r="611" spans="1:13" hidden="1" x14ac:dyDescent="0.25">
      <c r="A611" s="117" t="s">
        <v>1746</v>
      </c>
      <c r="B611" s="2" t="s">
        <v>1747</v>
      </c>
      <c r="C611" s="2" t="e">
        <v>#NAME?</v>
      </c>
      <c r="D611" s="2" t="s">
        <v>25</v>
      </c>
      <c r="E611" s="122">
        <v>419.5</v>
      </c>
      <c r="F611" s="119">
        <v>0</v>
      </c>
      <c r="G611" s="119">
        <v>419.5</v>
      </c>
      <c r="H611" s="118">
        <v>0</v>
      </c>
      <c r="I611" s="120">
        <f t="shared" si="9"/>
        <v>0</v>
      </c>
      <c r="J611" s="104" t="s">
        <v>1520</v>
      </c>
      <c r="K611" s="104" t="s">
        <v>1741</v>
      </c>
      <c r="L611" s="103">
        <v>17</v>
      </c>
      <c r="M611" s="121" t="e">
        <v>#VALUE!</v>
      </c>
    </row>
    <row r="612" spans="1:13" hidden="1" x14ac:dyDescent="0.25">
      <c r="A612" s="117" t="s">
        <v>1748</v>
      </c>
      <c r="B612" s="2" t="s">
        <v>1749</v>
      </c>
      <c r="C612" s="2" t="e">
        <v>#NAME?</v>
      </c>
      <c r="D612" s="2" t="s">
        <v>1</v>
      </c>
      <c r="E612" s="122">
        <v>15476</v>
      </c>
      <c r="F612" s="119">
        <f>15476+21779</f>
        <v>37255</v>
      </c>
      <c r="G612" s="119">
        <v>15476</v>
      </c>
      <c r="H612" s="122">
        <f>E612+F612-G612</f>
        <v>37255</v>
      </c>
      <c r="I612" s="120">
        <f t="shared" si="9"/>
        <v>37255</v>
      </c>
      <c r="J612" s="104" t="s">
        <v>1520</v>
      </c>
      <c r="K612" s="104" t="s">
        <v>1741</v>
      </c>
      <c r="L612" s="103">
        <v>17</v>
      </c>
      <c r="M612" s="121" t="e">
        <v>#VALUE!</v>
      </c>
    </row>
    <row r="613" spans="1:13" hidden="1" x14ac:dyDescent="0.25">
      <c r="A613" s="117" t="s">
        <v>1750</v>
      </c>
      <c r="B613" s="2" t="s">
        <v>1751</v>
      </c>
      <c r="C613" s="2" t="e">
        <v>#NAME?</v>
      </c>
      <c r="D613" s="2" t="s">
        <v>1</v>
      </c>
      <c r="E613" s="122">
        <v>2364624</v>
      </c>
      <c r="F613" s="119">
        <v>0</v>
      </c>
      <c r="G613" s="119">
        <v>0</v>
      </c>
      <c r="H613" s="122">
        <v>2364624</v>
      </c>
      <c r="I613" s="120">
        <f t="shared" si="9"/>
        <v>2364624</v>
      </c>
      <c r="J613" s="104" t="s">
        <v>1520</v>
      </c>
      <c r="K613" s="104" t="s">
        <v>1741</v>
      </c>
      <c r="L613" s="103">
        <v>17</v>
      </c>
      <c r="M613" s="121" t="e">
        <v>#VALUE!</v>
      </c>
    </row>
    <row r="614" spans="1:13" hidden="1" x14ac:dyDescent="0.25">
      <c r="A614" s="117" t="s">
        <v>1752</v>
      </c>
      <c r="B614" s="2" t="s">
        <v>442</v>
      </c>
      <c r="C614" s="2" t="e">
        <v>#NAME?</v>
      </c>
      <c r="D614" s="2" t="s">
        <v>1</v>
      </c>
      <c r="E614" s="122">
        <v>2549215</v>
      </c>
      <c r="F614" s="119">
        <v>3071925</v>
      </c>
      <c r="G614" s="119">
        <v>2549215</v>
      </c>
      <c r="H614" s="122">
        <v>3071925</v>
      </c>
      <c r="I614" s="120">
        <f t="shared" si="9"/>
        <v>3071925</v>
      </c>
      <c r="J614" s="104" t="s">
        <v>1520</v>
      </c>
      <c r="K614" s="104" t="s">
        <v>1753</v>
      </c>
      <c r="L614" s="103">
        <v>17</v>
      </c>
      <c r="M614" s="121" t="e">
        <v>#VALUE!</v>
      </c>
    </row>
    <row r="615" spans="1:13" hidden="1" x14ac:dyDescent="0.25">
      <c r="A615" s="117" t="s">
        <v>1754</v>
      </c>
      <c r="B615" s="2" t="s">
        <v>441</v>
      </c>
      <c r="C615" s="2" t="e">
        <v>#NAME?</v>
      </c>
      <c r="D615" s="2" t="s">
        <v>1</v>
      </c>
      <c r="E615" s="122">
        <v>4254509</v>
      </c>
      <c r="F615" s="119">
        <f>8797945+1009.72</f>
        <v>8798954.7200000007</v>
      </c>
      <c r="G615" s="119">
        <f>4359609+1256870</f>
        <v>5616479</v>
      </c>
      <c r="H615" s="122">
        <f>(E615+F615)-G615</f>
        <v>7436984.7200000007</v>
      </c>
      <c r="I615" s="120">
        <f t="shared" si="9"/>
        <v>7436984.7200000007</v>
      </c>
      <c r="J615" s="104" t="s">
        <v>1520</v>
      </c>
      <c r="K615" s="104" t="s">
        <v>1753</v>
      </c>
      <c r="L615" s="103">
        <v>17</v>
      </c>
      <c r="M615" s="121" t="e">
        <v>#VALUE!</v>
      </c>
    </row>
    <row r="616" spans="1:13" hidden="1" x14ac:dyDescent="0.25">
      <c r="A616" s="117" t="s">
        <v>1755</v>
      </c>
      <c r="B616" s="2" t="s">
        <v>429</v>
      </c>
      <c r="C616" s="2" t="e">
        <v>#NAME?</v>
      </c>
      <c r="D616" s="2" t="s">
        <v>25</v>
      </c>
      <c r="E616" s="122">
        <v>0</v>
      </c>
      <c r="F616" s="119">
        <v>0</v>
      </c>
      <c r="G616" s="119">
        <v>3932</v>
      </c>
      <c r="H616" s="118">
        <v>3932</v>
      </c>
      <c r="I616" s="120">
        <f t="shared" si="9"/>
        <v>-3932</v>
      </c>
      <c r="J616" s="104" t="s">
        <v>1520</v>
      </c>
      <c r="K616" s="104" t="s">
        <v>1521</v>
      </c>
      <c r="L616" s="103">
        <v>17</v>
      </c>
      <c r="M616" s="121" t="e">
        <v>#VALUE!</v>
      </c>
    </row>
    <row r="617" spans="1:13" hidden="1" x14ac:dyDescent="0.25">
      <c r="A617" s="117" t="s">
        <v>1756</v>
      </c>
      <c r="B617" s="2" t="s">
        <v>420</v>
      </c>
      <c r="C617" s="2" t="e">
        <v>#NAME?</v>
      </c>
      <c r="D617" s="2" t="s">
        <v>25</v>
      </c>
      <c r="E617" s="122">
        <v>0</v>
      </c>
      <c r="F617" s="119">
        <v>0</v>
      </c>
      <c r="G617" s="119">
        <v>4700</v>
      </c>
      <c r="H617" s="118">
        <v>4700</v>
      </c>
      <c r="I617" s="120">
        <f t="shared" si="9"/>
        <v>-4700</v>
      </c>
      <c r="J617" s="104" t="s">
        <v>1520</v>
      </c>
      <c r="K617" s="104" t="s">
        <v>1521</v>
      </c>
      <c r="L617" s="103">
        <v>17</v>
      </c>
      <c r="M617" s="121" t="e">
        <v>#VALUE!</v>
      </c>
    </row>
    <row r="618" spans="1:13" hidden="1" x14ac:dyDescent="0.25">
      <c r="A618" s="117" t="s">
        <v>1757</v>
      </c>
      <c r="B618" s="2" t="s">
        <v>418</v>
      </c>
      <c r="C618" s="2" t="e">
        <v>#NAME?</v>
      </c>
      <c r="D618" s="2" t="s">
        <v>25</v>
      </c>
      <c r="E618" s="122">
        <v>0</v>
      </c>
      <c r="F618" s="119">
        <v>6150</v>
      </c>
      <c r="G618" s="119">
        <v>6934</v>
      </c>
      <c r="H618" s="118">
        <v>784</v>
      </c>
      <c r="I618" s="120">
        <f t="shared" si="9"/>
        <v>-784</v>
      </c>
      <c r="J618" s="104" t="s">
        <v>1520</v>
      </c>
      <c r="K618" s="104" t="s">
        <v>1521</v>
      </c>
      <c r="L618" s="103">
        <v>17</v>
      </c>
      <c r="M618" s="121" t="e">
        <v>#VALUE!</v>
      </c>
    </row>
    <row r="619" spans="1:13" hidden="1" x14ac:dyDescent="0.25">
      <c r="A619" s="117" t="s">
        <v>1758</v>
      </c>
      <c r="B619" s="2" t="s">
        <v>412</v>
      </c>
      <c r="C619" s="2" t="e">
        <v>#NAME?</v>
      </c>
      <c r="D619" s="2" t="s">
        <v>25</v>
      </c>
      <c r="E619" s="122">
        <v>0</v>
      </c>
      <c r="F619" s="119">
        <v>0</v>
      </c>
      <c r="G619" s="119">
        <v>20708</v>
      </c>
      <c r="H619" s="118">
        <v>20708</v>
      </c>
      <c r="I619" s="120">
        <f t="shared" si="9"/>
        <v>-20708</v>
      </c>
      <c r="J619" s="104" t="s">
        <v>1520</v>
      </c>
      <c r="K619" s="104" t="s">
        <v>1521</v>
      </c>
      <c r="L619" s="103">
        <v>17</v>
      </c>
      <c r="M619" s="121" t="e">
        <v>#VALUE!</v>
      </c>
    </row>
    <row r="620" spans="1:13" hidden="1" x14ac:dyDescent="0.25">
      <c r="A620" s="117" t="s">
        <v>1759</v>
      </c>
      <c r="B620" s="2" t="s">
        <v>415</v>
      </c>
      <c r="C620" s="2" t="e">
        <v>#NAME?</v>
      </c>
      <c r="D620" s="2" t="s">
        <v>25</v>
      </c>
      <c r="E620" s="122">
        <v>0</v>
      </c>
      <c r="F620" s="119">
        <v>0</v>
      </c>
      <c r="G620" s="119">
        <v>9640</v>
      </c>
      <c r="H620" s="118">
        <v>9640</v>
      </c>
      <c r="I620" s="120">
        <f t="shared" si="9"/>
        <v>-9640</v>
      </c>
      <c r="J620" s="104" t="s">
        <v>1520</v>
      </c>
      <c r="K620" s="104" t="s">
        <v>1521</v>
      </c>
      <c r="L620" s="103">
        <v>17</v>
      </c>
      <c r="M620" s="121" t="e">
        <v>#VALUE!</v>
      </c>
    </row>
    <row r="621" spans="1:13" hidden="1" x14ac:dyDescent="0.25">
      <c r="A621" s="117" t="s">
        <v>1760</v>
      </c>
      <c r="B621" s="2" t="s">
        <v>398</v>
      </c>
      <c r="C621" s="2" t="e">
        <v>#NAME?</v>
      </c>
      <c r="D621" s="2" t="s">
        <v>25</v>
      </c>
      <c r="E621" s="122">
        <v>0</v>
      </c>
      <c r="F621" s="119">
        <v>0</v>
      </c>
      <c r="G621" s="119">
        <v>19000</v>
      </c>
      <c r="H621" s="118">
        <v>19000</v>
      </c>
      <c r="I621" s="120">
        <f t="shared" si="9"/>
        <v>-19000</v>
      </c>
      <c r="J621" s="104" t="s">
        <v>1520</v>
      </c>
      <c r="K621" s="104" t="s">
        <v>1521</v>
      </c>
      <c r="L621" s="103">
        <v>17</v>
      </c>
      <c r="M621" s="121" t="e">
        <v>#VALUE!</v>
      </c>
    </row>
    <row r="622" spans="1:13" hidden="1" x14ac:dyDescent="0.25">
      <c r="A622" s="117" t="s">
        <v>1761</v>
      </c>
      <c r="B622" s="2" t="s">
        <v>397</v>
      </c>
      <c r="C622" s="2" t="e">
        <v>#NAME?</v>
      </c>
      <c r="D622" s="2" t="s">
        <v>25</v>
      </c>
      <c r="E622" s="122">
        <v>0</v>
      </c>
      <c r="F622" s="119">
        <v>0</v>
      </c>
      <c r="G622" s="119">
        <v>1180</v>
      </c>
      <c r="H622" s="118">
        <v>1180</v>
      </c>
      <c r="I622" s="120">
        <f t="shared" si="9"/>
        <v>-1180</v>
      </c>
      <c r="J622" s="104" t="s">
        <v>1520</v>
      </c>
      <c r="K622" s="104" t="s">
        <v>1521</v>
      </c>
      <c r="L622" s="103">
        <v>17</v>
      </c>
      <c r="M622" s="121" t="e">
        <v>#VALUE!</v>
      </c>
    </row>
    <row r="623" spans="1:13" hidden="1" x14ac:dyDescent="0.25">
      <c r="A623" s="117" t="s">
        <v>1762</v>
      </c>
      <c r="B623" s="2" t="s">
        <v>369</v>
      </c>
      <c r="C623" s="2" t="e">
        <v>#NAME?</v>
      </c>
      <c r="D623" s="2" t="s">
        <v>1</v>
      </c>
      <c r="E623" s="122">
        <v>0</v>
      </c>
      <c r="F623" s="119">
        <v>92300</v>
      </c>
      <c r="G623" s="119">
        <v>26500</v>
      </c>
      <c r="H623" s="122">
        <v>65800</v>
      </c>
      <c r="I623" s="120">
        <f t="shared" si="9"/>
        <v>65800</v>
      </c>
      <c r="J623" s="104" t="s">
        <v>1520</v>
      </c>
      <c r="K623" s="104" t="s">
        <v>1763</v>
      </c>
      <c r="L623" s="103">
        <v>17</v>
      </c>
      <c r="M623" s="121" t="e">
        <v>#VALUE!</v>
      </c>
    </row>
    <row r="624" spans="1:13" hidden="1" x14ac:dyDescent="0.25">
      <c r="A624" s="117" t="s">
        <v>1764</v>
      </c>
      <c r="B624" s="2" t="s">
        <v>368</v>
      </c>
      <c r="C624" s="2" t="e">
        <v>#NAME?</v>
      </c>
      <c r="D624" s="2" t="s">
        <v>1</v>
      </c>
      <c r="E624" s="122">
        <v>0</v>
      </c>
      <c r="F624" s="119">
        <v>111500</v>
      </c>
      <c r="G624" s="119">
        <v>11500</v>
      </c>
      <c r="H624" s="122">
        <v>100000</v>
      </c>
      <c r="I624" s="120">
        <f t="shared" si="9"/>
        <v>100000</v>
      </c>
      <c r="J624" s="104" t="s">
        <v>1520</v>
      </c>
      <c r="K624" s="104" t="s">
        <v>1763</v>
      </c>
      <c r="L624" s="103">
        <v>17</v>
      </c>
      <c r="M624" s="121" t="e">
        <v>#VALUE!</v>
      </c>
    </row>
    <row r="625" spans="1:13" hidden="1" x14ac:dyDescent="0.25">
      <c r="A625" s="117" t="s">
        <v>1765</v>
      </c>
      <c r="B625" s="2" t="s">
        <v>382</v>
      </c>
      <c r="C625" s="2" t="e">
        <v>#NAME?</v>
      </c>
      <c r="D625" s="2" t="s">
        <v>25</v>
      </c>
      <c r="E625" s="122">
        <v>0</v>
      </c>
      <c r="F625" s="119">
        <v>146159</v>
      </c>
      <c r="G625" s="119">
        <v>165113</v>
      </c>
      <c r="H625" s="118">
        <v>18954</v>
      </c>
      <c r="I625" s="120">
        <f t="shared" si="9"/>
        <v>-18954</v>
      </c>
      <c r="J625" s="104" t="s">
        <v>1520</v>
      </c>
      <c r="K625" s="104" t="s">
        <v>1521</v>
      </c>
      <c r="L625" s="103">
        <v>17</v>
      </c>
      <c r="M625" s="121" t="e">
        <v>#VALUE!</v>
      </c>
    </row>
    <row r="626" spans="1:13" hidden="1" x14ac:dyDescent="0.25">
      <c r="A626" s="117" t="s">
        <v>1766</v>
      </c>
      <c r="B626" s="2" t="s">
        <v>375</v>
      </c>
      <c r="C626" s="2" t="e">
        <v>#NAME?</v>
      </c>
      <c r="D626" s="2" t="s">
        <v>1</v>
      </c>
      <c r="E626" s="122">
        <v>0</v>
      </c>
      <c r="F626" s="119">
        <v>8000</v>
      </c>
      <c r="G626" s="119">
        <v>4000</v>
      </c>
      <c r="H626" s="122">
        <v>4000</v>
      </c>
      <c r="I626" s="120">
        <f t="shared" si="9"/>
        <v>4000</v>
      </c>
      <c r="J626" s="104" t="s">
        <v>1520</v>
      </c>
      <c r="K626" s="104" t="s">
        <v>1763</v>
      </c>
      <c r="L626" s="103">
        <v>17</v>
      </c>
      <c r="M626" s="121" t="e">
        <v>#VALUE!</v>
      </c>
    </row>
    <row r="627" spans="1:13" hidden="1" x14ac:dyDescent="0.25">
      <c r="A627" s="117" t="s">
        <v>1767</v>
      </c>
      <c r="B627" s="2" t="s">
        <v>360</v>
      </c>
      <c r="C627" s="2" t="e">
        <v>#NAME?</v>
      </c>
      <c r="D627" s="2" t="s">
        <v>25</v>
      </c>
      <c r="E627" s="122">
        <v>0</v>
      </c>
      <c r="F627" s="119">
        <v>61003</v>
      </c>
      <c r="G627" s="119">
        <v>79555</v>
      </c>
      <c r="H627" s="118">
        <v>18552</v>
      </c>
      <c r="I627" s="120">
        <f t="shared" si="9"/>
        <v>-18552</v>
      </c>
      <c r="J627" s="104" t="s">
        <v>1520</v>
      </c>
      <c r="K627" s="104" t="s">
        <v>1521</v>
      </c>
      <c r="L627" s="103">
        <v>17</v>
      </c>
      <c r="M627" s="121" t="e">
        <v>#VALUE!</v>
      </c>
    </row>
    <row r="628" spans="1:13" hidden="1" x14ac:dyDescent="0.25">
      <c r="A628" s="117" t="s">
        <v>1768</v>
      </c>
      <c r="B628" s="2" t="s">
        <v>374</v>
      </c>
      <c r="C628" s="2" t="e">
        <v>#NAME?</v>
      </c>
      <c r="D628" s="2" t="s">
        <v>1</v>
      </c>
      <c r="E628" s="122">
        <v>0</v>
      </c>
      <c r="F628" s="119">
        <v>1170936</v>
      </c>
      <c r="G628" s="119">
        <v>1124834</v>
      </c>
      <c r="H628" s="122">
        <v>46102</v>
      </c>
      <c r="I628" s="120">
        <f t="shared" si="9"/>
        <v>46102</v>
      </c>
      <c r="J628" s="104" t="s">
        <v>1520</v>
      </c>
      <c r="K628" s="104" t="s">
        <v>1763</v>
      </c>
      <c r="L628" s="103">
        <v>17</v>
      </c>
      <c r="M628" s="121" t="e">
        <v>#VALUE!</v>
      </c>
    </row>
    <row r="629" spans="1:13" hidden="1" x14ac:dyDescent="0.25">
      <c r="A629" s="117" t="s">
        <v>1769</v>
      </c>
      <c r="B629" s="2" t="s">
        <v>332</v>
      </c>
      <c r="C629" s="2" t="e">
        <v>#NAME?</v>
      </c>
      <c r="D629" s="2" t="s">
        <v>25</v>
      </c>
      <c r="E629" s="122">
        <v>0</v>
      </c>
      <c r="F629" s="119">
        <v>4739</v>
      </c>
      <c r="G629" s="119">
        <v>5946</v>
      </c>
      <c r="H629" s="118">
        <v>1207</v>
      </c>
      <c r="I629" s="120">
        <f t="shared" si="9"/>
        <v>-1207</v>
      </c>
      <c r="J629" s="104" t="s">
        <v>1520</v>
      </c>
      <c r="K629" s="104" t="s">
        <v>1521</v>
      </c>
      <c r="L629" s="103">
        <v>17</v>
      </c>
      <c r="M629" s="121" t="e">
        <v>#VALUE!</v>
      </c>
    </row>
    <row r="630" spans="1:13" hidden="1" x14ac:dyDescent="0.25">
      <c r="A630" s="117" t="s">
        <v>1770</v>
      </c>
      <c r="B630" s="2" t="s">
        <v>344</v>
      </c>
      <c r="C630" s="2" t="e">
        <v>#NAME?</v>
      </c>
      <c r="D630" s="2" t="s">
        <v>25</v>
      </c>
      <c r="E630" s="122">
        <v>0</v>
      </c>
      <c r="F630" s="119">
        <v>19634</v>
      </c>
      <c r="G630" s="119">
        <v>52127</v>
      </c>
      <c r="H630" s="118">
        <v>32493</v>
      </c>
      <c r="I630" s="120">
        <f t="shared" si="9"/>
        <v>-32493</v>
      </c>
      <c r="J630" s="104" t="s">
        <v>1520</v>
      </c>
      <c r="K630" s="104" t="s">
        <v>1521</v>
      </c>
      <c r="L630" s="103">
        <v>17</v>
      </c>
      <c r="M630" s="121" t="e">
        <v>#VALUE!</v>
      </c>
    </row>
    <row r="631" spans="1:13" hidden="1" x14ac:dyDescent="0.25">
      <c r="A631" s="117" t="s">
        <v>1771</v>
      </c>
      <c r="B631" s="2" t="s">
        <v>324</v>
      </c>
      <c r="C631" s="2" t="e">
        <v>#NAME?</v>
      </c>
      <c r="D631" s="2" t="s">
        <v>1</v>
      </c>
      <c r="E631" s="122">
        <v>0</v>
      </c>
      <c r="F631" s="119">
        <v>36210</v>
      </c>
      <c r="G631" s="119">
        <v>33761</v>
      </c>
      <c r="H631" s="122">
        <v>2449</v>
      </c>
      <c r="I631" s="120">
        <f t="shared" si="9"/>
        <v>2449</v>
      </c>
      <c r="J631" s="104" t="s">
        <v>1520</v>
      </c>
      <c r="K631" s="104" t="s">
        <v>1763</v>
      </c>
      <c r="L631" s="103">
        <v>17</v>
      </c>
      <c r="M631" s="121" t="e">
        <v>#VALUE!</v>
      </c>
    </row>
    <row r="632" spans="1:13" hidden="1" x14ac:dyDescent="0.25">
      <c r="A632" s="117" t="s">
        <v>1772</v>
      </c>
      <c r="B632" s="2" t="s">
        <v>328</v>
      </c>
      <c r="C632" s="2" t="e">
        <v>#NAME?</v>
      </c>
      <c r="D632" s="2" t="s">
        <v>25</v>
      </c>
      <c r="E632" s="122">
        <v>0</v>
      </c>
      <c r="F632" s="119">
        <v>248062</v>
      </c>
      <c r="G632" s="119">
        <v>289966</v>
      </c>
      <c r="H632" s="118">
        <v>41904</v>
      </c>
      <c r="I632" s="120">
        <f t="shared" si="9"/>
        <v>-41904</v>
      </c>
      <c r="J632" s="104" t="s">
        <v>1520</v>
      </c>
      <c r="K632" s="104" t="s">
        <v>1521</v>
      </c>
      <c r="L632" s="103">
        <v>17</v>
      </c>
      <c r="M632" s="121" t="e">
        <v>#VALUE!</v>
      </c>
    </row>
    <row r="633" spans="1:13" hidden="1" x14ac:dyDescent="0.25">
      <c r="A633" s="117" t="s">
        <v>1773</v>
      </c>
      <c r="B633" s="2" t="s">
        <v>314</v>
      </c>
      <c r="C633" s="2" t="e">
        <v>#NAME?</v>
      </c>
      <c r="D633" s="2" t="s">
        <v>25</v>
      </c>
      <c r="E633" s="122">
        <v>0</v>
      </c>
      <c r="F633" s="119">
        <v>10852</v>
      </c>
      <c r="G633" s="119">
        <v>29756</v>
      </c>
      <c r="H633" s="118">
        <v>18904</v>
      </c>
      <c r="I633" s="120">
        <f t="shared" si="9"/>
        <v>-18904</v>
      </c>
      <c r="J633" s="104" t="s">
        <v>1520</v>
      </c>
      <c r="K633" s="104" t="s">
        <v>1521</v>
      </c>
      <c r="L633" s="103">
        <v>17</v>
      </c>
      <c r="M633" s="121" t="e">
        <v>#VALUE!</v>
      </c>
    </row>
    <row r="634" spans="1:13" hidden="1" x14ac:dyDescent="0.25">
      <c r="A634" s="117" t="s">
        <v>1774</v>
      </c>
      <c r="B634" s="2" t="s">
        <v>353</v>
      </c>
      <c r="C634" s="2" t="e">
        <v>#NAME?</v>
      </c>
      <c r="D634" s="2" t="s">
        <v>25</v>
      </c>
      <c r="E634" s="122">
        <v>0</v>
      </c>
      <c r="F634" s="119">
        <v>72799</v>
      </c>
      <c r="G634" s="119">
        <v>89903</v>
      </c>
      <c r="H634" s="118">
        <v>17104</v>
      </c>
      <c r="I634" s="120">
        <f t="shared" si="9"/>
        <v>-17104</v>
      </c>
      <c r="J634" s="104" t="s">
        <v>1520</v>
      </c>
      <c r="K634" s="104" t="s">
        <v>1521</v>
      </c>
      <c r="L634" s="103">
        <v>17</v>
      </c>
      <c r="M634" s="121" t="e">
        <v>#VALUE!</v>
      </c>
    </row>
    <row r="635" spans="1:13" hidden="1" x14ac:dyDescent="0.25">
      <c r="A635" s="117" t="s">
        <v>1775</v>
      </c>
      <c r="B635" s="2" t="s">
        <v>346</v>
      </c>
      <c r="C635" s="2" t="e">
        <v>#NAME?</v>
      </c>
      <c r="D635" s="2" t="s">
        <v>25</v>
      </c>
      <c r="E635" s="122">
        <v>0</v>
      </c>
      <c r="F635" s="119">
        <v>186424</v>
      </c>
      <c r="G635" s="119">
        <v>221492</v>
      </c>
      <c r="H635" s="118">
        <v>35068</v>
      </c>
      <c r="I635" s="120">
        <f t="shared" si="9"/>
        <v>-35068</v>
      </c>
      <c r="J635" s="104" t="s">
        <v>1520</v>
      </c>
      <c r="K635" s="104" t="s">
        <v>1521</v>
      </c>
      <c r="L635" s="103">
        <v>17</v>
      </c>
      <c r="M635" s="121" t="e">
        <v>#VALUE!</v>
      </c>
    </row>
    <row r="636" spans="1:13" hidden="1" x14ac:dyDescent="0.25">
      <c r="A636" s="117" t="s">
        <v>1776</v>
      </c>
      <c r="B636" s="2" t="s">
        <v>1777</v>
      </c>
      <c r="C636" s="2" t="e">
        <v>#NAME?</v>
      </c>
      <c r="D636" s="2" t="s">
        <v>1</v>
      </c>
      <c r="E636" s="118">
        <v>7561</v>
      </c>
      <c r="F636" s="119">
        <v>21131</v>
      </c>
      <c r="G636" s="119">
        <v>13570</v>
      </c>
      <c r="H636" s="122">
        <v>0</v>
      </c>
      <c r="I636" s="120">
        <f t="shared" si="9"/>
        <v>0</v>
      </c>
      <c r="J636" s="104" t="s">
        <v>1520</v>
      </c>
      <c r="K636" s="104" t="s">
        <v>724</v>
      </c>
      <c r="L636" s="103">
        <v>8</v>
      </c>
      <c r="M636" s="121" t="e">
        <v>#VALUE!</v>
      </c>
    </row>
    <row r="637" spans="1:13" hidden="1" x14ac:dyDescent="0.25">
      <c r="A637" s="117" t="s">
        <v>1778</v>
      </c>
      <c r="B637" s="2" t="s">
        <v>355</v>
      </c>
      <c r="C637" s="2" t="e">
        <v>#NAME?</v>
      </c>
      <c r="D637" s="2" t="s">
        <v>25</v>
      </c>
      <c r="E637" s="118">
        <v>27352</v>
      </c>
      <c r="F637" s="119">
        <v>70080</v>
      </c>
      <c r="G637" s="119">
        <v>139317</v>
      </c>
      <c r="H637" s="118">
        <v>96589</v>
      </c>
      <c r="I637" s="120">
        <f t="shared" si="9"/>
        <v>-96589</v>
      </c>
      <c r="J637" s="104" t="s">
        <v>1520</v>
      </c>
      <c r="K637" s="104" t="s">
        <v>724</v>
      </c>
      <c r="L637" s="103">
        <v>8</v>
      </c>
      <c r="M637" s="121" t="e">
        <v>#VALUE!</v>
      </c>
    </row>
    <row r="638" spans="1:13" hidden="1" x14ac:dyDescent="0.25">
      <c r="A638" s="117" t="s">
        <v>1779</v>
      </c>
      <c r="B638" s="2" t="s">
        <v>312</v>
      </c>
      <c r="C638" s="2" t="e">
        <v>#NAME?</v>
      </c>
      <c r="D638" s="2" t="s">
        <v>25</v>
      </c>
      <c r="E638" s="122">
        <v>0</v>
      </c>
      <c r="F638" s="119">
        <v>40845</v>
      </c>
      <c r="G638" s="119">
        <v>41278</v>
      </c>
      <c r="H638" s="118">
        <v>433</v>
      </c>
      <c r="I638" s="120">
        <f t="shared" si="9"/>
        <v>-433</v>
      </c>
      <c r="J638" s="104" t="s">
        <v>1520</v>
      </c>
      <c r="K638" s="104" t="s">
        <v>1521</v>
      </c>
      <c r="L638" s="103">
        <v>17</v>
      </c>
      <c r="M638" s="121" t="e">
        <v>#VALUE!</v>
      </c>
    </row>
    <row r="639" spans="1:13" hidden="1" x14ac:dyDescent="0.25">
      <c r="A639" s="117" t="s">
        <v>1780</v>
      </c>
      <c r="B639" s="2" t="s">
        <v>203</v>
      </c>
      <c r="C639" s="2" t="e">
        <v>#NAME?</v>
      </c>
      <c r="D639" s="2" t="s">
        <v>1</v>
      </c>
      <c r="E639" s="118">
        <v>48340</v>
      </c>
      <c r="F639" s="119">
        <v>48590</v>
      </c>
      <c r="G639" s="119">
        <v>250</v>
      </c>
      <c r="H639" s="122">
        <v>0</v>
      </c>
      <c r="I639" s="120">
        <f t="shared" si="9"/>
        <v>0</v>
      </c>
      <c r="J639" s="104" t="s">
        <v>1520</v>
      </c>
      <c r="K639" s="104" t="s">
        <v>724</v>
      </c>
      <c r="L639" s="103">
        <v>8</v>
      </c>
      <c r="M639" s="121" t="e">
        <v>#VALUE!</v>
      </c>
    </row>
    <row r="640" spans="1:13" hidden="1" x14ac:dyDescent="0.25">
      <c r="A640" s="117" t="s">
        <v>1781</v>
      </c>
      <c r="B640" s="2" t="s">
        <v>327</v>
      </c>
      <c r="C640" s="2" t="e">
        <v>#NAME?</v>
      </c>
      <c r="D640" s="2" t="s">
        <v>1</v>
      </c>
      <c r="E640" s="118">
        <v>3600</v>
      </c>
      <c r="F640" s="119">
        <v>5385</v>
      </c>
      <c r="G640" s="119">
        <v>1785</v>
      </c>
      <c r="H640" s="122">
        <v>0</v>
      </c>
      <c r="I640" s="120">
        <f t="shared" si="9"/>
        <v>0</v>
      </c>
      <c r="J640" s="104" t="s">
        <v>1520</v>
      </c>
      <c r="K640" s="104" t="s">
        <v>724</v>
      </c>
      <c r="L640" s="103">
        <v>8</v>
      </c>
      <c r="M640" s="121" t="e">
        <v>#VALUE!</v>
      </c>
    </row>
    <row r="641" spans="1:13" hidden="1" x14ac:dyDescent="0.25">
      <c r="A641" s="117" t="s">
        <v>1782</v>
      </c>
      <c r="B641" s="2" t="s">
        <v>1783</v>
      </c>
      <c r="C641" s="2" t="e">
        <v>#NAME?</v>
      </c>
      <c r="D641" s="2" t="s">
        <v>25</v>
      </c>
      <c r="E641" s="122">
        <v>414</v>
      </c>
      <c r="F641" s="119">
        <v>0</v>
      </c>
      <c r="G641" s="119">
        <v>414</v>
      </c>
      <c r="H641" s="118">
        <v>0</v>
      </c>
      <c r="I641" s="120">
        <f t="shared" si="9"/>
        <v>0</v>
      </c>
      <c r="J641" s="104" t="s">
        <v>1520</v>
      </c>
      <c r="K641" s="104" t="s">
        <v>1763</v>
      </c>
      <c r="L641" s="103">
        <v>17</v>
      </c>
      <c r="M641" s="121" t="e">
        <v>#VALUE!</v>
      </c>
    </row>
    <row r="642" spans="1:13" hidden="1" x14ac:dyDescent="0.25">
      <c r="A642" s="117" t="s">
        <v>1784</v>
      </c>
      <c r="B642" s="2" t="s">
        <v>1785</v>
      </c>
      <c r="C642" s="2" t="e">
        <v>#NAME?</v>
      </c>
      <c r="D642" s="2" t="s">
        <v>25</v>
      </c>
      <c r="E642" s="122">
        <v>0</v>
      </c>
      <c r="F642" s="119">
        <v>576810</v>
      </c>
      <c r="G642" s="119">
        <v>616544</v>
      </c>
      <c r="H642" s="118">
        <v>39734</v>
      </c>
      <c r="I642" s="120">
        <f t="shared" si="9"/>
        <v>-39734</v>
      </c>
      <c r="J642" s="104" t="s">
        <v>1520</v>
      </c>
      <c r="K642" s="104" t="s">
        <v>1521</v>
      </c>
      <c r="L642" s="103">
        <v>17</v>
      </c>
      <c r="M642" s="121" t="e">
        <v>#VALUE!</v>
      </c>
    </row>
    <row r="643" spans="1:13" hidden="1" x14ac:dyDescent="0.25">
      <c r="A643" s="117" t="s">
        <v>1786</v>
      </c>
      <c r="B643" s="2" t="s">
        <v>419</v>
      </c>
      <c r="C643" s="2" t="e">
        <v>#NAME?</v>
      </c>
      <c r="D643" s="2" t="s">
        <v>25</v>
      </c>
      <c r="E643" s="122">
        <v>0</v>
      </c>
      <c r="F643" s="119">
        <v>5000</v>
      </c>
      <c r="G643" s="119">
        <v>6767</v>
      </c>
      <c r="H643" s="118">
        <v>1767</v>
      </c>
      <c r="I643" s="120">
        <f t="shared" si="9"/>
        <v>-1767</v>
      </c>
      <c r="J643" s="104" t="s">
        <v>1520</v>
      </c>
      <c r="K643" s="104" t="s">
        <v>1521</v>
      </c>
      <c r="L643" s="103">
        <v>17</v>
      </c>
      <c r="M643" s="121" t="e">
        <v>#VALUE!</v>
      </c>
    </row>
    <row r="644" spans="1:13" hidden="1" x14ac:dyDescent="0.25">
      <c r="A644" s="117" t="s">
        <v>1787</v>
      </c>
      <c r="B644" s="2" t="s">
        <v>238</v>
      </c>
      <c r="C644" s="2" t="e">
        <v>#NAME?</v>
      </c>
      <c r="D644" s="2" t="s">
        <v>25</v>
      </c>
      <c r="E644" s="122">
        <v>0</v>
      </c>
      <c r="F644" s="119">
        <v>1640</v>
      </c>
      <c r="G644" s="119">
        <v>2555</v>
      </c>
      <c r="H644" s="118">
        <v>915</v>
      </c>
      <c r="I644" s="120">
        <f t="shared" si="9"/>
        <v>-915</v>
      </c>
      <c r="J644" s="104" t="s">
        <v>1520</v>
      </c>
      <c r="K644" s="104" t="s">
        <v>1521</v>
      </c>
      <c r="L644" s="103">
        <v>17</v>
      </c>
      <c r="M644" s="121" t="e">
        <v>#VALUE!</v>
      </c>
    </row>
    <row r="645" spans="1:13" hidden="1" x14ac:dyDescent="0.25">
      <c r="A645" s="117" t="s">
        <v>1788</v>
      </c>
      <c r="B645" s="2" t="s">
        <v>1789</v>
      </c>
      <c r="C645" s="2" t="e">
        <v>#NAME?</v>
      </c>
      <c r="D645" s="2" t="s">
        <v>25</v>
      </c>
      <c r="E645" s="122">
        <v>680</v>
      </c>
      <c r="F645" s="119">
        <v>0</v>
      </c>
      <c r="G645" s="119">
        <v>680</v>
      </c>
      <c r="H645" s="118">
        <v>0</v>
      </c>
      <c r="I645" s="120">
        <f t="shared" si="9"/>
        <v>0</v>
      </c>
      <c r="J645" s="104" t="s">
        <v>1520</v>
      </c>
      <c r="K645" s="104" t="s">
        <v>1763</v>
      </c>
      <c r="L645" s="103">
        <v>17</v>
      </c>
      <c r="M645" s="121" t="e">
        <v>#VALUE!</v>
      </c>
    </row>
    <row r="646" spans="1:13" hidden="1" x14ac:dyDescent="0.25">
      <c r="A646" s="117" t="s">
        <v>1790</v>
      </c>
      <c r="B646" s="2" t="s">
        <v>1791</v>
      </c>
      <c r="C646" s="2" t="e">
        <v>#NAME?</v>
      </c>
      <c r="D646" s="2" t="s">
        <v>1</v>
      </c>
      <c r="E646" s="118">
        <v>6205</v>
      </c>
      <c r="F646" s="119">
        <v>7235</v>
      </c>
      <c r="G646" s="119">
        <v>1030</v>
      </c>
      <c r="H646" s="122">
        <v>0</v>
      </c>
      <c r="I646" s="120">
        <f t="shared" si="9"/>
        <v>0</v>
      </c>
      <c r="J646" s="104" t="s">
        <v>1520</v>
      </c>
      <c r="K646" s="104" t="s">
        <v>724</v>
      </c>
      <c r="L646" s="103">
        <v>8</v>
      </c>
      <c r="M646" s="121" t="e">
        <v>#VALUE!</v>
      </c>
    </row>
    <row r="647" spans="1:13" hidden="1" x14ac:dyDescent="0.25">
      <c r="A647" s="117" t="s">
        <v>1792</v>
      </c>
      <c r="B647" s="2" t="s">
        <v>1793</v>
      </c>
      <c r="C647" s="2" t="e">
        <v>#NAME?</v>
      </c>
      <c r="D647" s="2" t="s">
        <v>1</v>
      </c>
      <c r="E647" s="118">
        <v>300</v>
      </c>
      <c r="F647" s="119">
        <v>3902</v>
      </c>
      <c r="G647" s="119">
        <v>3602</v>
      </c>
      <c r="H647" s="122">
        <v>0</v>
      </c>
      <c r="I647" s="120">
        <f t="shared" si="9"/>
        <v>0</v>
      </c>
      <c r="J647" s="104" t="s">
        <v>1520</v>
      </c>
      <c r="K647" s="104" t="s">
        <v>724</v>
      </c>
      <c r="L647" s="103">
        <v>8</v>
      </c>
      <c r="M647" s="121" t="e">
        <v>#VALUE!</v>
      </c>
    </row>
    <row r="648" spans="1:13" hidden="1" x14ac:dyDescent="0.25">
      <c r="A648" s="117" t="s">
        <v>1794</v>
      </c>
      <c r="B648" s="2" t="s">
        <v>218</v>
      </c>
      <c r="C648" s="2" t="e">
        <v>#NAME?</v>
      </c>
      <c r="D648" s="2" t="s">
        <v>25</v>
      </c>
      <c r="E648" s="118">
        <v>81254</v>
      </c>
      <c r="F648" s="119">
        <v>561410</v>
      </c>
      <c r="G648" s="119">
        <v>544451</v>
      </c>
      <c r="H648" s="118">
        <v>64295</v>
      </c>
      <c r="I648" s="120">
        <f t="shared" si="9"/>
        <v>-64295</v>
      </c>
      <c r="J648" s="104" t="s">
        <v>1520</v>
      </c>
      <c r="K648" s="104" t="s">
        <v>724</v>
      </c>
      <c r="L648" s="103">
        <v>8</v>
      </c>
      <c r="M648" s="121" t="e">
        <v>#VALUE!</v>
      </c>
    </row>
    <row r="649" spans="1:13" hidden="1" x14ac:dyDescent="0.25">
      <c r="A649" s="117" t="s">
        <v>1795</v>
      </c>
      <c r="B649" s="2" t="s">
        <v>239</v>
      </c>
      <c r="C649" s="2" t="e">
        <v>#NAME?</v>
      </c>
      <c r="D649" s="2" t="s">
        <v>1</v>
      </c>
      <c r="E649" s="118">
        <v>840</v>
      </c>
      <c r="F649" s="119">
        <v>1320</v>
      </c>
      <c r="G649" s="119">
        <v>480</v>
      </c>
      <c r="H649" s="122">
        <v>0</v>
      </c>
      <c r="I649" s="120">
        <f t="shared" ref="I649:I712" si="10">IF(D649="dr",H649,-H649)</f>
        <v>0</v>
      </c>
      <c r="J649" s="104" t="s">
        <v>1520</v>
      </c>
      <c r="K649" s="104" t="s">
        <v>724</v>
      </c>
      <c r="L649" s="103">
        <v>8</v>
      </c>
      <c r="M649" s="121" t="e">
        <v>#VALUE!</v>
      </c>
    </row>
    <row r="650" spans="1:13" hidden="1" x14ac:dyDescent="0.25">
      <c r="A650" s="117" t="s">
        <v>1796</v>
      </c>
      <c r="B650" s="2" t="s">
        <v>367</v>
      </c>
      <c r="C650" s="2" t="e">
        <v>#NAME?</v>
      </c>
      <c r="D650" s="2" t="s">
        <v>25</v>
      </c>
      <c r="E650" s="122">
        <v>0</v>
      </c>
      <c r="F650" s="119">
        <v>33337</v>
      </c>
      <c r="G650" s="119">
        <v>39426</v>
      </c>
      <c r="H650" s="118">
        <v>6089</v>
      </c>
      <c r="I650" s="120">
        <f t="shared" si="10"/>
        <v>-6089</v>
      </c>
      <c r="J650" s="104" t="s">
        <v>1520</v>
      </c>
      <c r="K650" s="104" t="s">
        <v>1521</v>
      </c>
      <c r="L650" s="103">
        <v>17</v>
      </c>
      <c r="M650" s="121" t="e">
        <v>#VALUE!</v>
      </c>
    </row>
    <row r="651" spans="1:13" hidden="1" x14ac:dyDescent="0.25">
      <c r="A651" s="117" t="s">
        <v>1797</v>
      </c>
      <c r="B651" s="2" t="s">
        <v>379</v>
      </c>
      <c r="C651" s="2" t="e">
        <v>#NAME?</v>
      </c>
      <c r="D651" s="2" t="s">
        <v>25</v>
      </c>
      <c r="E651" s="122">
        <v>21000</v>
      </c>
      <c r="F651" s="119">
        <v>200000</v>
      </c>
      <c r="G651" s="119">
        <v>221913</v>
      </c>
      <c r="H651" s="118">
        <v>913</v>
      </c>
      <c r="I651" s="120">
        <f t="shared" si="10"/>
        <v>-913</v>
      </c>
      <c r="J651" s="104" t="s">
        <v>1520</v>
      </c>
      <c r="K651" s="104" t="s">
        <v>1521</v>
      </c>
      <c r="L651" s="103">
        <v>17</v>
      </c>
      <c r="M651" s="121" t="e">
        <v>#VALUE!</v>
      </c>
    </row>
    <row r="652" spans="1:13" hidden="1" x14ac:dyDescent="0.25">
      <c r="A652" s="117" t="s">
        <v>1798</v>
      </c>
      <c r="B652" s="2" t="s">
        <v>313</v>
      </c>
      <c r="C652" s="2" t="e">
        <v>#NAME?</v>
      </c>
      <c r="D652" s="2" t="s">
        <v>1</v>
      </c>
      <c r="E652" s="122">
        <v>0</v>
      </c>
      <c r="F652" s="119">
        <f>96232+1445</f>
        <v>97677</v>
      </c>
      <c r="G652" s="119">
        <v>96877</v>
      </c>
      <c r="H652" s="118">
        <f>(E652+F652)-G652</f>
        <v>800</v>
      </c>
      <c r="I652" s="120">
        <f t="shared" si="10"/>
        <v>800</v>
      </c>
      <c r="J652" s="104" t="s">
        <v>1520</v>
      </c>
      <c r="K652" s="104" t="s">
        <v>1763</v>
      </c>
      <c r="L652" s="103">
        <v>17</v>
      </c>
      <c r="M652" s="121" t="e">
        <v>#VALUE!</v>
      </c>
    </row>
    <row r="653" spans="1:13" hidden="1" x14ac:dyDescent="0.25">
      <c r="A653" s="117" t="s">
        <v>1799</v>
      </c>
      <c r="B653" s="2" t="s">
        <v>364</v>
      </c>
      <c r="C653" s="2" t="e">
        <v>#NAME?</v>
      </c>
      <c r="D653" s="2" t="s">
        <v>25</v>
      </c>
      <c r="E653" s="122">
        <v>45000</v>
      </c>
      <c r="F653" s="119">
        <v>22000</v>
      </c>
      <c r="G653" s="119">
        <v>67000</v>
      </c>
      <c r="H653" s="118">
        <v>0</v>
      </c>
      <c r="I653" s="120">
        <f t="shared" si="10"/>
        <v>0</v>
      </c>
      <c r="J653" s="104" t="s">
        <v>1520</v>
      </c>
      <c r="K653" s="104" t="s">
        <v>1763</v>
      </c>
      <c r="L653" s="103">
        <v>17</v>
      </c>
      <c r="M653" s="121" t="e">
        <v>#VALUE!</v>
      </c>
    </row>
    <row r="654" spans="1:13" hidden="1" x14ac:dyDescent="0.25">
      <c r="A654" s="117" t="s">
        <v>1800</v>
      </c>
      <c r="B654" s="2" t="s">
        <v>1801</v>
      </c>
      <c r="C654" s="2" t="e">
        <v>#NAME?</v>
      </c>
      <c r="D654" s="2" t="s">
        <v>25</v>
      </c>
      <c r="E654" s="122">
        <v>0</v>
      </c>
      <c r="F654" s="119">
        <v>338004</v>
      </c>
      <c r="G654" s="119">
        <v>471156</v>
      </c>
      <c r="H654" s="118">
        <v>133152</v>
      </c>
      <c r="I654" s="120">
        <f t="shared" si="10"/>
        <v>-133152</v>
      </c>
      <c r="J654" s="104" t="s">
        <v>1520</v>
      </c>
      <c r="K654" s="104" t="s">
        <v>1521</v>
      </c>
      <c r="L654" s="103">
        <v>17</v>
      </c>
      <c r="M654" s="121" t="e">
        <v>#VALUE!</v>
      </c>
    </row>
    <row r="655" spans="1:13" hidden="1" x14ac:dyDescent="0.25">
      <c r="A655" s="117" t="s">
        <v>1802</v>
      </c>
      <c r="B655" s="2" t="s">
        <v>1803</v>
      </c>
      <c r="C655" s="2" t="e">
        <v>#NAME?</v>
      </c>
      <c r="D655" s="2" t="s">
        <v>25</v>
      </c>
      <c r="E655" s="118">
        <v>1800</v>
      </c>
      <c r="F655" s="119">
        <v>1800</v>
      </c>
      <c r="G655" s="119">
        <v>950</v>
      </c>
      <c r="H655" s="118">
        <v>950</v>
      </c>
      <c r="I655" s="120">
        <f t="shared" si="10"/>
        <v>-950</v>
      </c>
      <c r="J655" s="104" t="s">
        <v>1520</v>
      </c>
      <c r="K655" s="104" t="s">
        <v>724</v>
      </c>
      <c r="L655" s="103">
        <v>8</v>
      </c>
      <c r="M655" s="121" t="e">
        <v>#VALUE!</v>
      </c>
    </row>
    <row r="656" spans="1:13" hidden="1" x14ac:dyDescent="0.25">
      <c r="A656" s="117" t="s">
        <v>1804</v>
      </c>
      <c r="B656" s="2" t="s">
        <v>1805</v>
      </c>
      <c r="C656" s="2" t="e">
        <v>#NAME?</v>
      </c>
      <c r="D656" s="2" t="s">
        <v>1</v>
      </c>
      <c r="E656" s="118">
        <v>5230</v>
      </c>
      <c r="F656" s="119">
        <v>5500</v>
      </c>
      <c r="G656" s="119">
        <v>270</v>
      </c>
      <c r="H656" s="122">
        <v>0</v>
      </c>
      <c r="I656" s="120">
        <f t="shared" si="10"/>
        <v>0</v>
      </c>
      <c r="J656" s="104" t="s">
        <v>1520</v>
      </c>
      <c r="K656" s="104" t="s">
        <v>724</v>
      </c>
      <c r="L656" s="103">
        <v>8</v>
      </c>
      <c r="M656" s="121" t="e">
        <v>#VALUE!</v>
      </c>
    </row>
    <row r="657" spans="1:13" hidden="1" x14ac:dyDescent="0.25">
      <c r="A657" s="117" t="s">
        <v>1806</v>
      </c>
      <c r="B657" s="2" t="s">
        <v>1807</v>
      </c>
      <c r="C657" s="2" t="e">
        <v>#NAME?</v>
      </c>
      <c r="D657" s="2" t="s">
        <v>25</v>
      </c>
      <c r="E657" s="122">
        <v>0</v>
      </c>
      <c r="F657" s="119">
        <v>1870</v>
      </c>
      <c r="G657" s="119">
        <v>4286</v>
      </c>
      <c r="H657" s="118">
        <v>2416</v>
      </c>
      <c r="I657" s="120">
        <f t="shared" si="10"/>
        <v>-2416</v>
      </c>
      <c r="J657" s="104" t="s">
        <v>1520</v>
      </c>
      <c r="K657" s="104" t="s">
        <v>1521</v>
      </c>
      <c r="L657" s="103">
        <v>17</v>
      </c>
      <c r="M657" s="121" t="e">
        <v>#VALUE!</v>
      </c>
    </row>
    <row r="658" spans="1:13" hidden="1" x14ac:dyDescent="0.25">
      <c r="A658" s="117" t="s">
        <v>1808</v>
      </c>
      <c r="B658" s="2" t="s">
        <v>1809</v>
      </c>
      <c r="C658" s="2" t="e">
        <v>#NAME?</v>
      </c>
      <c r="D658" s="2" t="s">
        <v>25</v>
      </c>
      <c r="E658" s="118">
        <v>15000</v>
      </c>
      <c r="F658" s="119">
        <v>242853</v>
      </c>
      <c r="G658" s="119">
        <v>250610</v>
      </c>
      <c r="H658" s="118">
        <v>22757</v>
      </c>
      <c r="I658" s="120">
        <f t="shared" si="10"/>
        <v>-22757</v>
      </c>
      <c r="J658" s="104" t="s">
        <v>1520</v>
      </c>
      <c r="K658" s="104" t="s">
        <v>724</v>
      </c>
      <c r="L658" s="103">
        <v>8</v>
      </c>
      <c r="M658" s="121" t="e">
        <v>#VALUE!</v>
      </c>
    </row>
    <row r="659" spans="1:13" hidden="1" x14ac:dyDescent="0.25">
      <c r="A659" s="117" t="s">
        <v>1810</v>
      </c>
      <c r="B659" s="2" t="s">
        <v>410</v>
      </c>
      <c r="C659" s="2" t="e">
        <v>#NAME?</v>
      </c>
      <c r="D659" s="2" t="s">
        <v>25</v>
      </c>
      <c r="E659" s="118">
        <v>0</v>
      </c>
      <c r="F659" s="119">
        <v>0</v>
      </c>
      <c r="G659" s="119">
        <v>21388</v>
      </c>
      <c r="H659" s="118">
        <v>21388</v>
      </c>
      <c r="I659" s="120">
        <f t="shared" si="10"/>
        <v>-21388</v>
      </c>
      <c r="J659" s="104" t="s">
        <v>1520</v>
      </c>
      <c r="K659" s="104" t="s">
        <v>1521</v>
      </c>
      <c r="L659" s="103">
        <v>17</v>
      </c>
      <c r="M659" s="121" t="e">
        <v>#VALUE!</v>
      </c>
    </row>
    <row r="660" spans="1:13" hidden="1" x14ac:dyDescent="0.25">
      <c r="A660" s="117" t="s">
        <v>1811</v>
      </c>
      <c r="B660" s="2" t="s">
        <v>290</v>
      </c>
      <c r="C660" s="2" t="e">
        <v>#NAME?</v>
      </c>
      <c r="D660" s="2" t="s">
        <v>25</v>
      </c>
      <c r="E660" s="118">
        <v>51897</v>
      </c>
      <c r="F660" s="119">
        <v>350000</v>
      </c>
      <c r="G660" s="119">
        <v>309321</v>
      </c>
      <c r="H660" s="118">
        <v>11218</v>
      </c>
      <c r="I660" s="120">
        <f t="shared" si="10"/>
        <v>-11218</v>
      </c>
      <c r="J660" s="104" t="s">
        <v>1520</v>
      </c>
      <c r="K660" s="104" t="s">
        <v>724</v>
      </c>
      <c r="L660" s="103">
        <v>8</v>
      </c>
      <c r="M660" s="121" t="e">
        <v>#VALUE!</v>
      </c>
    </row>
    <row r="661" spans="1:13" hidden="1" x14ac:dyDescent="0.25">
      <c r="A661" s="117" t="s">
        <v>1812</v>
      </c>
      <c r="B661" s="2" t="s">
        <v>1813</v>
      </c>
      <c r="C661" s="2" t="e">
        <v>#NAME?</v>
      </c>
      <c r="D661" s="2" t="s">
        <v>1</v>
      </c>
      <c r="E661" s="118">
        <v>1</v>
      </c>
      <c r="F661" s="119">
        <v>1</v>
      </c>
      <c r="G661" s="119">
        <v>0</v>
      </c>
      <c r="H661" s="122">
        <v>0</v>
      </c>
      <c r="I661" s="120">
        <f t="shared" si="10"/>
        <v>0</v>
      </c>
      <c r="J661" s="104" t="s">
        <v>1520</v>
      </c>
      <c r="K661" s="104" t="s">
        <v>1521</v>
      </c>
      <c r="L661" s="103">
        <v>16</v>
      </c>
      <c r="M661" s="121" t="e">
        <v>#VALUE!</v>
      </c>
    </row>
    <row r="662" spans="1:13" hidden="1" x14ac:dyDescent="0.25">
      <c r="A662" s="117" t="s">
        <v>1814</v>
      </c>
      <c r="B662" s="2" t="s">
        <v>342</v>
      </c>
      <c r="C662" s="2" t="e">
        <v>#NAME?</v>
      </c>
      <c r="D662" s="2" t="s">
        <v>25</v>
      </c>
      <c r="E662" s="122">
        <v>44267</v>
      </c>
      <c r="F662" s="119">
        <v>14222</v>
      </c>
      <c r="G662" s="119">
        <v>58489</v>
      </c>
      <c r="H662" s="118">
        <v>0</v>
      </c>
      <c r="I662" s="120">
        <f t="shared" si="10"/>
        <v>0</v>
      </c>
      <c r="J662" s="104" t="s">
        <v>1520</v>
      </c>
      <c r="K662" s="104" t="s">
        <v>1763</v>
      </c>
      <c r="L662" s="103">
        <v>17</v>
      </c>
      <c r="M662" s="121" t="e">
        <v>#VALUE!</v>
      </c>
    </row>
    <row r="663" spans="1:13" hidden="1" x14ac:dyDescent="0.25">
      <c r="A663" s="117" t="s">
        <v>1815</v>
      </c>
      <c r="B663" s="2" t="s">
        <v>1816</v>
      </c>
      <c r="C663" s="2" t="e">
        <v>#NAME?</v>
      </c>
      <c r="D663" s="2" t="s">
        <v>25</v>
      </c>
      <c r="E663" s="122">
        <v>2250</v>
      </c>
      <c r="F663" s="119">
        <v>154183</v>
      </c>
      <c r="G663" s="119">
        <v>163254</v>
      </c>
      <c r="H663" s="118">
        <v>6821</v>
      </c>
      <c r="I663" s="120">
        <f t="shared" si="10"/>
        <v>-6821</v>
      </c>
      <c r="J663" s="104" t="s">
        <v>1520</v>
      </c>
      <c r="K663" s="104" t="s">
        <v>1521</v>
      </c>
      <c r="L663" s="103">
        <v>17</v>
      </c>
      <c r="M663" s="121" t="e">
        <v>#VALUE!</v>
      </c>
    </row>
    <row r="664" spans="1:13" hidden="1" x14ac:dyDescent="0.25">
      <c r="A664" s="117" t="s">
        <v>1817</v>
      </c>
      <c r="B664" s="2" t="s">
        <v>352</v>
      </c>
      <c r="C664" s="2" t="e">
        <v>#NAME?</v>
      </c>
      <c r="D664" s="2" t="s">
        <v>1</v>
      </c>
      <c r="E664" s="118">
        <v>8340</v>
      </c>
      <c r="F664" s="119">
        <v>29600</v>
      </c>
      <c r="G664" s="119">
        <v>21260</v>
      </c>
      <c r="H664" s="122">
        <v>0</v>
      </c>
      <c r="I664" s="120">
        <f t="shared" si="10"/>
        <v>0</v>
      </c>
      <c r="J664" s="104" t="s">
        <v>1520</v>
      </c>
      <c r="K664" s="104" t="s">
        <v>724</v>
      </c>
      <c r="L664" s="103">
        <v>8</v>
      </c>
      <c r="M664" s="121" t="e">
        <v>#VALUE!</v>
      </c>
    </row>
    <row r="665" spans="1:13" hidden="1" x14ac:dyDescent="0.25">
      <c r="A665" s="117" t="s">
        <v>1818</v>
      </c>
      <c r="B665" s="2" t="s">
        <v>1819</v>
      </c>
      <c r="C665" s="2" t="e">
        <v>#NAME?</v>
      </c>
      <c r="D665" s="2" t="s">
        <v>1</v>
      </c>
      <c r="E665" s="118">
        <v>426</v>
      </c>
      <c r="F665" s="119">
        <v>6006</v>
      </c>
      <c r="G665" s="119">
        <v>5580</v>
      </c>
      <c r="H665" s="122">
        <v>0</v>
      </c>
      <c r="I665" s="120">
        <f t="shared" si="10"/>
        <v>0</v>
      </c>
      <c r="J665" s="104" t="s">
        <v>1520</v>
      </c>
      <c r="K665" s="104" t="s">
        <v>724</v>
      </c>
      <c r="L665" s="103">
        <v>8</v>
      </c>
      <c r="M665" s="121" t="e">
        <v>#VALUE!</v>
      </c>
    </row>
    <row r="666" spans="1:13" hidden="1" x14ac:dyDescent="0.25">
      <c r="A666" s="117" t="s">
        <v>1820</v>
      </c>
      <c r="B666" s="2" t="s">
        <v>1821</v>
      </c>
      <c r="C666" s="2" t="e">
        <v>#NAME?</v>
      </c>
      <c r="D666" s="2" t="s">
        <v>25</v>
      </c>
      <c r="E666" s="122">
        <v>5527</v>
      </c>
      <c r="F666" s="119">
        <v>0</v>
      </c>
      <c r="G666" s="119">
        <v>5527</v>
      </c>
      <c r="H666" s="118">
        <v>0</v>
      </c>
      <c r="I666" s="120">
        <f t="shared" si="10"/>
        <v>0</v>
      </c>
      <c r="J666" s="104" t="s">
        <v>1520</v>
      </c>
      <c r="K666" s="104" t="s">
        <v>1763</v>
      </c>
      <c r="L666" s="103">
        <v>17</v>
      </c>
      <c r="M666" s="121" t="e">
        <v>#VALUE!</v>
      </c>
    </row>
    <row r="667" spans="1:13" hidden="1" x14ac:dyDescent="0.25">
      <c r="A667" s="117" t="s">
        <v>1822</v>
      </c>
      <c r="B667" s="2" t="s">
        <v>201</v>
      </c>
      <c r="C667" s="2" t="e">
        <v>#NAME?</v>
      </c>
      <c r="D667" s="2" t="s">
        <v>1</v>
      </c>
      <c r="E667" s="118">
        <v>3768</v>
      </c>
      <c r="F667" s="119">
        <v>18790</v>
      </c>
      <c r="G667" s="119">
        <v>15022</v>
      </c>
      <c r="H667" s="122">
        <v>0</v>
      </c>
      <c r="I667" s="120">
        <f t="shared" si="10"/>
        <v>0</v>
      </c>
      <c r="J667" s="104" t="s">
        <v>1520</v>
      </c>
      <c r="K667" s="104" t="s">
        <v>724</v>
      </c>
      <c r="L667" s="103">
        <v>8</v>
      </c>
      <c r="M667" s="121" t="e">
        <v>#VALUE!</v>
      </c>
    </row>
    <row r="668" spans="1:13" hidden="1" x14ac:dyDescent="0.25">
      <c r="A668" s="117" t="s">
        <v>1823</v>
      </c>
      <c r="B668" s="2" t="s">
        <v>1824</v>
      </c>
      <c r="C668" s="2" t="e">
        <v>#NAME?</v>
      </c>
      <c r="D668" s="2" t="s">
        <v>25</v>
      </c>
      <c r="E668" s="122">
        <v>0</v>
      </c>
      <c r="F668" s="119">
        <v>183279</v>
      </c>
      <c r="G668" s="119">
        <v>183729</v>
      </c>
      <c r="H668" s="118">
        <v>450</v>
      </c>
      <c r="I668" s="120">
        <f t="shared" si="10"/>
        <v>-450</v>
      </c>
      <c r="J668" s="104" t="s">
        <v>1520</v>
      </c>
      <c r="K668" s="104" t="s">
        <v>1521</v>
      </c>
      <c r="L668" s="103">
        <v>17</v>
      </c>
      <c r="M668" s="121" t="e">
        <v>#VALUE!</v>
      </c>
    </row>
    <row r="669" spans="1:13" hidden="1" x14ac:dyDescent="0.25">
      <c r="A669" s="117" t="s">
        <v>1825</v>
      </c>
      <c r="B669" s="2" t="s">
        <v>1826</v>
      </c>
      <c r="C669" s="2" t="e">
        <v>#NAME?</v>
      </c>
      <c r="D669" s="2" t="s">
        <v>25</v>
      </c>
      <c r="E669" s="122">
        <v>20197</v>
      </c>
      <c r="F669" s="119">
        <v>0</v>
      </c>
      <c r="G669" s="119">
        <v>20197</v>
      </c>
      <c r="H669" s="118">
        <v>0</v>
      </c>
      <c r="I669" s="120">
        <f t="shared" si="10"/>
        <v>0</v>
      </c>
      <c r="J669" s="104" t="s">
        <v>1520</v>
      </c>
      <c r="K669" s="104" t="s">
        <v>1763</v>
      </c>
      <c r="L669" s="103">
        <v>17</v>
      </c>
      <c r="M669" s="121" t="e">
        <v>#VALUE!</v>
      </c>
    </row>
    <row r="670" spans="1:13" hidden="1" x14ac:dyDescent="0.25">
      <c r="A670" s="117" t="s">
        <v>1827</v>
      </c>
      <c r="B670" s="2" t="s">
        <v>1828</v>
      </c>
      <c r="C670" s="2" t="e">
        <v>#NAME?</v>
      </c>
      <c r="D670" s="2" t="s">
        <v>25</v>
      </c>
      <c r="E670" s="122">
        <v>0</v>
      </c>
      <c r="F670" s="119">
        <v>9000</v>
      </c>
      <c r="G670" s="119">
        <v>9913</v>
      </c>
      <c r="H670" s="118">
        <v>913</v>
      </c>
      <c r="I670" s="120">
        <f t="shared" si="10"/>
        <v>-913</v>
      </c>
      <c r="J670" s="104" t="s">
        <v>1520</v>
      </c>
      <c r="K670" s="104" t="s">
        <v>1521</v>
      </c>
      <c r="L670" s="103">
        <v>17</v>
      </c>
      <c r="M670" s="121" t="e">
        <v>#VALUE!</v>
      </c>
    </row>
    <row r="671" spans="1:13" hidden="1" x14ac:dyDescent="0.25">
      <c r="A671" s="117" t="s">
        <v>1829</v>
      </c>
      <c r="B671" s="2" t="s">
        <v>202</v>
      </c>
      <c r="C671" s="2" t="e">
        <v>#NAME?</v>
      </c>
      <c r="D671" s="2" t="s">
        <v>25</v>
      </c>
      <c r="E671" s="118">
        <v>7748</v>
      </c>
      <c r="F671" s="119">
        <v>117692</v>
      </c>
      <c r="G671" s="119">
        <v>172097</v>
      </c>
      <c r="H671" s="118">
        <v>62153</v>
      </c>
      <c r="I671" s="120">
        <f t="shared" si="10"/>
        <v>-62153</v>
      </c>
      <c r="J671" s="104" t="s">
        <v>1520</v>
      </c>
      <c r="K671" s="104" t="s">
        <v>724</v>
      </c>
      <c r="L671" s="103">
        <v>8</v>
      </c>
      <c r="M671" s="121" t="e">
        <v>#VALUE!</v>
      </c>
    </row>
    <row r="672" spans="1:13" hidden="1" x14ac:dyDescent="0.25">
      <c r="A672" s="117" t="s">
        <v>1830</v>
      </c>
      <c r="B672" s="2" t="s">
        <v>1831</v>
      </c>
      <c r="C672" s="2" t="e">
        <v>#NAME?</v>
      </c>
      <c r="D672" s="2" t="s">
        <v>25</v>
      </c>
      <c r="E672" s="122">
        <v>122</v>
      </c>
      <c r="F672" s="119">
        <v>1115</v>
      </c>
      <c r="G672" s="119">
        <v>1237</v>
      </c>
      <c r="H672" s="118">
        <v>0</v>
      </c>
      <c r="I672" s="120">
        <f t="shared" si="10"/>
        <v>0</v>
      </c>
      <c r="J672" s="104" t="s">
        <v>1520</v>
      </c>
      <c r="K672" s="104" t="s">
        <v>1763</v>
      </c>
      <c r="L672" s="103">
        <v>17</v>
      </c>
      <c r="M672" s="121" t="e">
        <v>#VALUE!</v>
      </c>
    </row>
    <row r="673" spans="1:13" hidden="1" x14ac:dyDescent="0.25">
      <c r="A673" s="117" t="s">
        <v>1832</v>
      </c>
      <c r="B673" s="2" t="s">
        <v>1833</v>
      </c>
      <c r="C673" s="2" t="e">
        <v>#NAME?</v>
      </c>
      <c r="D673" s="2" t="s">
        <v>1</v>
      </c>
      <c r="E673" s="122">
        <v>0</v>
      </c>
      <c r="F673" s="119">
        <v>100000</v>
      </c>
      <c r="G673" s="119">
        <v>20000</v>
      </c>
      <c r="H673" s="122">
        <v>80000</v>
      </c>
      <c r="I673" s="120">
        <f t="shared" si="10"/>
        <v>80000</v>
      </c>
      <c r="J673" s="104" t="s">
        <v>1520</v>
      </c>
      <c r="K673" s="104" t="s">
        <v>1763</v>
      </c>
      <c r="L673" s="103">
        <v>17</v>
      </c>
      <c r="M673" s="121" t="e">
        <v>#VALUE!</v>
      </c>
    </row>
    <row r="674" spans="1:13" hidden="1" x14ac:dyDescent="0.25">
      <c r="A674" s="117" t="s">
        <v>1834</v>
      </c>
      <c r="B674" s="2" t="s">
        <v>1835</v>
      </c>
      <c r="C674" s="2" t="e">
        <v>#NAME?</v>
      </c>
      <c r="D674" s="2" t="s">
        <v>1</v>
      </c>
      <c r="E674" s="122">
        <v>0</v>
      </c>
      <c r="F674" s="119">
        <v>49987</v>
      </c>
      <c r="G674" s="119">
        <v>30606</v>
      </c>
      <c r="H674" s="122">
        <v>19381</v>
      </c>
      <c r="I674" s="120">
        <f t="shared" si="10"/>
        <v>19381</v>
      </c>
      <c r="J674" s="104" t="s">
        <v>1520</v>
      </c>
      <c r="K674" s="104" t="s">
        <v>1763</v>
      </c>
      <c r="L674" s="103">
        <v>17</v>
      </c>
      <c r="M674" s="121" t="e">
        <v>#VALUE!</v>
      </c>
    </row>
    <row r="675" spans="1:13" hidden="1" x14ac:dyDescent="0.25">
      <c r="A675" s="117" t="s">
        <v>1836</v>
      </c>
      <c r="B675" s="2" t="s">
        <v>336</v>
      </c>
      <c r="C675" s="2" t="e">
        <v>#NAME?</v>
      </c>
      <c r="D675" s="2" t="s">
        <v>25</v>
      </c>
      <c r="E675" s="118">
        <v>820</v>
      </c>
      <c r="F675" s="119">
        <v>33075</v>
      </c>
      <c r="G675" s="119">
        <v>35035</v>
      </c>
      <c r="H675" s="118">
        <v>2780</v>
      </c>
      <c r="I675" s="120">
        <f t="shared" si="10"/>
        <v>-2780</v>
      </c>
      <c r="J675" s="104" t="s">
        <v>1520</v>
      </c>
      <c r="K675" s="104" t="s">
        <v>724</v>
      </c>
      <c r="L675" s="103">
        <v>8</v>
      </c>
      <c r="M675" s="121" t="e">
        <v>#VALUE!</v>
      </c>
    </row>
    <row r="676" spans="1:13" hidden="1" x14ac:dyDescent="0.25">
      <c r="A676" s="117" t="s">
        <v>1837</v>
      </c>
      <c r="B676" s="2" t="s">
        <v>229</v>
      </c>
      <c r="C676" s="2" t="e">
        <v>#NAME?</v>
      </c>
      <c r="D676" s="2" t="s">
        <v>25</v>
      </c>
      <c r="E676" s="122">
        <v>0</v>
      </c>
      <c r="F676" s="119">
        <v>13733</v>
      </c>
      <c r="G676" s="119">
        <v>36466</v>
      </c>
      <c r="H676" s="118">
        <v>22733</v>
      </c>
      <c r="I676" s="120">
        <f t="shared" si="10"/>
        <v>-22733</v>
      </c>
      <c r="J676" s="104" t="s">
        <v>1520</v>
      </c>
      <c r="K676" s="104" t="s">
        <v>1521</v>
      </c>
      <c r="L676" s="103">
        <v>17</v>
      </c>
      <c r="M676" s="121" t="e">
        <v>#VALUE!</v>
      </c>
    </row>
    <row r="677" spans="1:13" hidden="1" x14ac:dyDescent="0.25">
      <c r="A677" s="117" t="s">
        <v>1838</v>
      </c>
      <c r="B677" s="2" t="s">
        <v>411</v>
      </c>
      <c r="C677" s="2" t="e">
        <v>#NAME?</v>
      </c>
      <c r="D677" s="2" t="s">
        <v>25</v>
      </c>
      <c r="E677" s="122">
        <v>0</v>
      </c>
      <c r="F677" s="119">
        <v>0</v>
      </c>
      <c r="G677" s="119">
        <v>5714</v>
      </c>
      <c r="H677" s="118">
        <v>5714</v>
      </c>
      <c r="I677" s="120">
        <f t="shared" si="10"/>
        <v>-5714</v>
      </c>
      <c r="J677" s="104" t="s">
        <v>1520</v>
      </c>
      <c r="K677" s="104" t="s">
        <v>1521</v>
      </c>
      <c r="L677" s="103">
        <v>17</v>
      </c>
      <c r="M677" s="121" t="e">
        <v>#VALUE!</v>
      </c>
    </row>
    <row r="678" spans="1:13" hidden="1" x14ac:dyDescent="0.25">
      <c r="A678" s="117" t="s">
        <v>1839</v>
      </c>
      <c r="B678" s="2" t="s">
        <v>1840</v>
      </c>
      <c r="C678" s="2" t="e">
        <v>#NAME?</v>
      </c>
      <c r="D678" s="2" t="s">
        <v>25</v>
      </c>
      <c r="E678" s="122">
        <v>51084</v>
      </c>
      <c r="F678" s="119">
        <v>15035</v>
      </c>
      <c r="G678" s="119">
        <v>74702</v>
      </c>
      <c r="H678" s="118">
        <v>8583</v>
      </c>
      <c r="I678" s="120">
        <f t="shared" si="10"/>
        <v>-8583</v>
      </c>
      <c r="J678" s="104" t="s">
        <v>1520</v>
      </c>
      <c r="K678" s="104" t="s">
        <v>1521</v>
      </c>
      <c r="L678" s="103">
        <v>17</v>
      </c>
      <c r="M678" s="121" t="e">
        <v>#VALUE!</v>
      </c>
    </row>
    <row r="679" spans="1:13" hidden="1" x14ac:dyDescent="0.25">
      <c r="A679" s="117" t="s">
        <v>1841</v>
      </c>
      <c r="B679" s="2" t="s">
        <v>357</v>
      </c>
      <c r="C679" s="2" t="e">
        <v>#NAME?</v>
      </c>
      <c r="D679" s="2" t="s">
        <v>1</v>
      </c>
      <c r="E679" s="118">
        <v>5450</v>
      </c>
      <c r="F679" s="119">
        <v>5450</v>
      </c>
      <c r="G679" s="119">
        <v>0</v>
      </c>
      <c r="H679" s="122">
        <v>0</v>
      </c>
      <c r="I679" s="120">
        <f t="shared" si="10"/>
        <v>0</v>
      </c>
      <c r="J679" s="104" t="s">
        <v>1520</v>
      </c>
      <c r="K679" s="104" t="s">
        <v>724</v>
      </c>
      <c r="L679" s="103">
        <v>8</v>
      </c>
      <c r="M679" s="121" t="e">
        <v>#VALUE!</v>
      </c>
    </row>
    <row r="680" spans="1:13" hidden="1" x14ac:dyDescent="0.25">
      <c r="A680" s="117" t="s">
        <v>1842</v>
      </c>
      <c r="B680" s="2" t="s">
        <v>1843</v>
      </c>
      <c r="C680" s="2" t="e">
        <v>#NAME?</v>
      </c>
      <c r="D680" s="2" t="s">
        <v>1</v>
      </c>
      <c r="E680" s="118">
        <v>16060</v>
      </c>
      <c r="F680" s="119">
        <v>80940</v>
      </c>
      <c r="G680" s="119">
        <v>64880</v>
      </c>
      <c r="H680" s="122">
        <v>0</v>
      </c>
      <c r="I680" s="120">
        <f t="shared" si="10"/>
        <v>0</v>
      </c>
      <c r="J680" s="104" t="s">
        <v>1520</v>
      </c>
      <c r="K680" s="104" t="s">
        <v>724</v>
      </c>
      <c r="L680" s="103">
        <v>8</v>
      </c>
      <c r="M680" s="121" t="e">
        <v>#VALUE!</v>
      </c>
    </row>
    <row r="681" spans="1:13" hidden="1" x14ac:dyDescent="0.25">
      <c r="A681" s="117" t="s">
        <v>1844</v>
      </c>
      <c r="B681" s="2" t="s">
        <v>1845</v>
      </c>
      <c r="C681" s="2" t="e">
        <v>#NAME?</v>
      </c>
      <c r="D681" s="2" t="s">
        <v>25</v>
      </c>
      <c r="E681" s="122">
        <v>49350</v>
      </c>
      <c r="F681" s="119">
        <v>2504</v>
      </c>
      <c r="G681" s="119">
        <v>51854</v>
      </c>
      <c r="H681" s="118">
        <v>0</v>
      </c>
      <c r="I681" s="120">
        <f t="shared" si="10"/>
        <v>0</v>
      </c>
      <c r="J681" s="104" t="s">
        <v>1520</v>
      </c>
      <c r="K681" s="104" t="s">
        <v>1763</v>
      </c>
      <c r="L681" s="103">
        <v>17</v>
      </c>
      <c r="M681" s="121" t="e">
        <v>#VALUE!</v>
      </c>
    </row>
    <row r="682" spans="1:13" hidden="1" x14ac:dyDescent="0.25">
      <c r="A682" s="117" t="s">
        <v>1846</v>
      </c>
      <c r="B682" s="2" t="s">
        <v>287</v>
      </c>
      <c r="C682" s="2" t="e">
        <v>#NAME?</v>
      </c>
      <c r="D682" s="2" t="s">
        <v>25</v>
      </c>
      <c r="E682" s="122">
        <v>0</v>
      </c>
      <c r="F682" s="119">
        <v>128789</v>
      </c>
      <c r="G682" s="119">
        <v>131353</v>
      </c>
      <c r="H682" s="118">
        <v>2564</v>
      </c>
      <c r="I682" s="120">
        <f t="shared" si="10"/>
        <v>-2564</v>
      </c>
      <c r="J682" s="104" t="s">
        <v>1520</v>
      </c>
      <c r="K682" s="104" t="s">
        <v>1521</v>
      </c>
      <c r="L682" s="103">
        <v>17</v>
      </c>
      <c r="M682" s="121" t="e">
        <v>#VALUE!</v>
      </c>
    </row>
    <row r="683" spans="1:13" hidden="1" x14ac:dyDescent="0.25">
      <c r="A683" s="117" t="s">
        <v>1847</v>
      </c>
      <c r="B683" s="2" t="s">
        <v>1848</v>
      </c>
      <c r="C683" s="2" t="e">
        <v>#NAME?</v>
      </c>
      <c r="D683" s="2" t="s">
        <v>1</v>
      </c>
      <c r="E683" s="122">
        <v>13330</v>
      </c>
      <c r="F683" s="119">
        <v>253805</v>
      </c>
      <c r="G683" s="119">
        <v>227138</v>
      </c>
      <c r="H683" s="122">
        <v>39997</v>
      </c>
      <c r="I683" s="120">
        <f t="shared" si="10"/>
        <v>39997</v>
      </c>
      <c r="J683" s="104" t="s">
        <v>1520</v>
      </c>
      <c r="K683" s="104" t="s">
        <v>1763</v>
      </c>
      <c r="L683" s="103">
        <v>17</v>
      </c>
      <c r="M683" s="121" t="e">
        <v>#VALUE!</v>
      </c>
    </row>
    <row r="684" spans="1:13" hidden="1" x14ac:dyDescent="0.25">
      <c r="A684" s="117" t="s">
        <v>1849</v>
      </c>
      <c r="B684" s="2" t="s">
        <v>1850</v>
      </c>
      <c r="C684" s="2" t="e">
        <v>#NAME?</v>
      </c>
      <c r="D684" s="2" t="s">
        <v>25</v>
      </c>
      <c r="E684" s="122">
        <v>0</v>
      </c>
      <c r="F684" s="119">
        <v>0</v>
      </c>
      <c r="G684" s="119">
        <v>90000</v>
      </c>
      <c r="H684" s="118">
        <v>90000</v>
      </c>
      <c r="I684" s="120">
        <f t="shared" si="10"/>
        <v>-90000</v>
      </c>
      <c r="J684" s="104" t="s">
        <v>1520</v>
      </c>
      <c r="K684" s="104" t="s">
        <v>1521</v>
      </c>
      <c r="L684" s="103">
        <v>17</v>
      </c>
      <c r="M684" s="121" t="e">
        <v>#VALUE!</v>
      </c>
    </row>
    <row r="685" spans="1:13" hidden="1" x14ac:dyDescent="0.25">
      <c r="A685" s="117" t="s">
        <v>1851</v>
      </c>
      <c r="B685" s="2" t="s">
        <v>1852</v>
      </c>
      <c r="C685" s="2" t="e">
        <v>#NAME?</v>
      </c>
      <c r="D685" s="2" t="s">
        <v>1</v>
      </c>
      <c r="E685" s="122">
        <v>18338</v>
      </c>
      <c r="F685" s="119">
        <v>17100</v>
      </c>
      <c r="G685" s="119">
        <v>18338</v>
      </c>
      <c r="H685" s="122">
        <v>17100</v>
      </c>
      <c r="I685" s="120">
        <f t="shared" si="10"/>
        <v>17100</v>
      </c>
      <c r="J685" s="104" t="s">
        <v>1520</v>
      </c>
      <c r="K685" s="104" t="s">
        <v>1763</v>
      </c>
      <c r="L685" s="103">
        <v>17</v>
      </c>
      <c r="M685" s="121" t="e">
        <v>#VALUE!</v>
      </c>
    </row>
    <row r="686" spans="1:13" hidden="1" x14ac:dyDescent="0.25">
      <c r="A686" s="117" t="s">
        <v>1853</v>
      </c>
      <c r="B686" s="2" t="s">
        <v>1854</v>
      </c>
      <c r="C686" s="2" t="e">
        <v>#NAME?</v>
      </c>
      <c r="D686" s="2" t="s">
        <v>1</v>
      </c>
      <c r="E686" s="118">
        <v>0.17</v>
      </c>
      <c r="F686" s="119">
        <v>0.17</v>
      </c>
      <c r="G686" s="119">
        <v>0</v>
      </c>
      <c r="H686" s="122">
        <v>0</v>
      </c>
      <c r="I686" s="120">
        <f t="shared" si="10"/>
        <v>0</v>
      </c>
      <c r="J686" s="104" t="s">
        <v>1520</v>
      </c>
      <c r="K686" s="104" t="s">
        <v>1521</v>
      </c>
      <c r="L686" s="103">
        <v>16</v>
      </c>
      <c r="M686" s="121" t="e">
        <v>#VALUE!</v>
      </c>
    </row>
    <row r="687" spans="1:13" hidden="1" x14ac:dyDescent="0.25">
      <c r="A687" s="117" t="s">
        <v>1855</v>
      </c>
      <c r="B687" s="2" t="s">
        <v>296</v>
      </c>
      <c r="C687" s="2" t="e">
        <v>#NAME?</v>
      </c>
      <c r="D687" s="2" t="s">
        <v>25</v>
      </c>
      <c r="E687" s="118">
        <v>6174</v>
      </c>
      <c r="F687" s="119">
        <v>68785</v>
      </c>
      <c r="G687" s="119">
        <v>69079</v>
      </c>
      <c r="H687" s="118">
        <v>6468</v>
      </c>
      <c r="I687" s="120">
        <f t="shared" si="10"/>
        <v>-6468</v>
      </c>
      <c r="J687" s="104" t="s">
        <v>1520</v>
      </c>
      <c r="K687" s="104" t="s">
        <v>724</v>
      </c>
      <c r="L687" s="103">
        <v>8</v>
      </c>
      <c r="M687" s="121" t="e">
        <v>#VALUE!</v>
      </c>
    </row>
    <row r="688" spans="1:13" hidden="1" x14ac:dyDescent="0.25">
      <c r="A688" s="117" t="s">
        <v>1856</v>
      </c>
      <c r="B688" s="2" t="s">
        <v>1857</v>
      </c>
      <c r="C688" s="2" t="e">
        <v>#NAME?</v>
      </c>
      <c r="D688" s="2" t="s">
        <v>1</v>
      </c>
      <c r="E688" s="118">
        <v>0</v>
      </c>
      <c r="F688" s="119">
        <v>185798</v>
      </c>
      <c r="G688" s="119">
        <v>145798</v>
      </c>
      <c r="H688" s="122">
        <v>40000</v>
      </c>
      <c r="I688" s="120">
        <f t="shared" si="10"/>
        <v>40000</v>
      </c>
      <c r="J688" s="104" t="s">
        <v>1520</v>
      </c>
      <c r="K688" s="104" t="s">
        <v>1763</v>
      </c>
      <c r="L688" s="103">
        <v>17</v>
      </c>
      <c r="M688" s="121" t="e">
        <v>#VALUE!</v>
      </c>
    </row>
    <row r="689" spans="1:13" hidden="1" x14ac:dyDescent="0.25">
      <c r="A689" s="117" t="s">
        <v>1858</v>
      </c>
      <c r="B689" s="2" t="s">
        <v>1859</v>
      </c>
      <c r="C689" s="2" t="e">
        <v>#NAME?</v>
      </c>
      <c r="D689" s="2" t="s">
        <v>1</v>
      </c>
      <c r="E689" s="118">
        <v>5258</v>
      </c>
      <c r="F689" s="119">
        <v>13046</v>
      </c>
      <c r="G689" s="119">
        <v>7788</v>
      </c>
      <c r="H689" s="122">
        <v>0</v>
      </c>
      <c r="I689" s="120">
        <f t="shared" si="10"/>
        <v>0</v>
      </c>
      <c r="J689" s="104" t="s">
        <v>1520</v>
      </c>
      <c r="K689" s="104" t="s">
        <v>724</v>
      </c>
      <c r="L689" s="103">
        <v>8</v>
      </c>
      <c r="M689" s="121" t="e">
        <v>#VALUE!</v>
      </c>
    </row>
    <row r="690" spans="1:13" hidden="1" x14ac:dyDescent="0.25">
      <c r="A690" s="117" t="s">
        <v>1860</v>
      </c>
      <c r="B690" s="2" t="s">
        <v>1861</v>
      </c>
      <c r="C690" s="2" t="e">
        <v>#NAME?</v>
      </c>
      <c r="D690" s="2" t="s">
        <v>25</v>
      </c>
      <c r="E690" s="122">
        <v>0</v>
      </c>
      <c r="F690" s="119">
        <v>19609</v>
      </c>
      <c r="G690" s="119">
        <v>19949</v>
      </c>
      <c r="H690" s="118">
        <v>340</v>
      </c>
      <c r="I690" s="120">
        <f t="shared" si="10"/>
        <v>-340</v>
      </c>
      <c r="J690" s="104" t="s">
        <v>1520</v>
      </c>
      <c r="K690" s="104" t="s">
        <v>1521</v>
      </c>
      <c r="L690" s="103">
        <v>17</v>
      </c>
      <c r="M690" s="121" t="e">
        <v>#VALUE!</v>
      </c>
    </row>
    <row r="691" spans="1:13" hidden="1" x14ac:dyDescent="0.25">
      <c r="A691" s="117" t="s">
        <v>1862</v>
      </c>
      <c r="B691" s="2" t="s">
        <v>1863</v>
      </c>
      <c r="C691" s="2" t="e">
        <v>#NAME?</v>
      </c>
      <c r="D691" s="2" t="s">
        <v>25</v>
      </c>
      <c r="E691" s="122">
        <v>27000</v>
      </c>
      <c r="F691" s="119">
        <v>0</v>
      </c>
      <c r="G691" s="119">
        <v>27000</v>
      </c>
      <c r="H691" s="118">
        <v>0</v>
      </c>
      <c r="I691" s="120">
        <f t="shared" si="10"/>
        <v>0</v>
      </c>
      <c r="J691" s="104" t="s">
        <v>1520</v>
      </c>
      <c r="K691" s="104" t="s">
        <v>1763</v>
      </c>
      <c r="L691" s="103">
        <v>17</v>
      </c>
      <c r="M691" s="121" t="e">
        <v>#VALUE!</v>
      </c>
    </row>
    <row r="692" spans="1:13" hidden="1" x14ac:dyDescent="0.25">
      <c r="A692" s="117" t="s">
        <v>1864</v>
      </c>
      <c r="B692" s="2" t="s">
        <v>1865</v>
      </c>
      <c r="C692" s="2" t="e">
        <v>#NAME?</v>
      </c>
      <c r="D692" s="2" t="s">
        <v>1</v>
      </c>
      <c r="E692" s="118">
        <v>3960</v>
      </c>
      <c r="F692" s="119">
        <v>43735</v>
      </c>
      <c r="G692" s="119">
        <v>39775</v>
      </c>
      <c r="H692" s="122">
        <v>0</v>
      </c>
      <c r="I692" s="120">
        <f t="shared" si="10"/>
        <v>0</v>
      </c>
      <c r="J692" s="104" t="s">
        <v>1520</v>
      </c>
      <c r="K692" s="104" t="s">
        <v>724</v>
      </c>
      <c r="L692" s="103">
        <v>8</v>
      </c>
      <c r="M692" s="121" t="e">
        <v>#VALUE!</v>
      </c>
    </row>
    <row r="693" spans="1:13" hidden="1" x14ac:dyDescent="0.25">
      <c r="A693" s="117" t="s">
        <v>1866</v>
      </c>
      <c r="B693" s="2" t="s">
        <v>403</v>
      </c>
      <c r="C693" s="2" t="e">
        <v>#NAME?</v>
      </c>
      <c r="D693" s="2" t="s">
        <v>25</v>
      </c>
      <c r="E693" s="122">
        <v>45000</v>
      </c>
      <c r="F693" s="119">
        <v>23614</v>
      </c>
      <c r="G693" s="119">
        <v>76614</v>
      </c>
      <c r="H693" s="118">
        <v>8000</v>
      </c>
      <c r="I693" s="120">
        <f t="shared" si="10"/>
        <v>-8000</v>
      </c>
      <c r="J693" s="104" t="s">
        <v>1520</v>
      </c>
      <c r="K693" s="104" t="s">
        <v>1521</v>
      </c>
      <c r="L693" s="103">
        <v>17</v>
      </c>
      <c r="M693" s="121" t="e">
        <v>#VALUE!</v>
      </c>
    </row>
    <row r="694" spans="1:13" hidden="1" x14ac:dyDescent="0.25">
      <c r="A694" s="117" t="s">
        <v>1867</v>
      </c>
      <c r="B694" s="2" t="s">
        <v>1868</v>
      </c>
      <c r="C694" s="2" t="e">
        <v>#NAME?</v>
      </c>
      <c r="D694" s="2" t="s">
        <v>1</v>
      </c>
      <c r="E694" s="122">
        <v>0</v>
      </c>
      <c r="F694" s="119">
        <v>137902</v>
      </c>
      <c r="G694" s="119">
        <v>124399</v>
      </c>
      <c r="H694" s="122">
        <v>13503</v>
      </c>
      <c r="I694" s="120">
        <f t="shared" si="10"/>
        <v>13503</v>
      </c>
      <c r="J694" s="104" t="s">
        <v>1520</v>
      </c>
      <c r="K694" s="104" t="s">
        <v>1763</v>
      </c>
      <c r="L694" s="103">
        <v>17</v>
      </c>
      <c r="M694" s="121" t="e">
        <v>#VALUE!</v>
      </c>
    </row>
    <row r="695" spans="1:13" hidden="1" x14ac:dyDescent="0.25">
      <c r="A695" s="117" t="s">
        <v>1869</v>
      </c>
      <c r="B695" s="2" t="s">
        <v>1870</v>
      </c>
      <c r="C695" s="2" t="e">
        <v>#NAME?</v>
      </c>
      <c r="D695" s="2" t="s">
        <v>1</v>
      </c>
      <c r="E695" s="118">
        <v>270</v>
      </c>
      <c r="F695" s="119">
        <v>408743</v>
      </c>
      <c r="G695" s="119">
        <v>404473</v>
      </c>
      <c r="H695" s="122">
        <v>4000</v>
      </c>
      <c r="I695" s="120">
        <f t="shared" si="10"/>
        <v>4000</v>
      </c>
      <c r="J695" s="104" t="s">
        <v>1520</v>
      </c>
      <c r="K695" s="104" t="s">
        <v>724</v>
      </c>
      <c r="L695" s="103">
        <v>8</v>
      </c>
      <c r="M695" s="121" t="e">
        <v>#VALUE!</v>
      </c>
    </row>
    <row r="696" spans="1:13" hidden="1" x14ac:dyDescent="0.25">
      <c r="A696" s="117" t="s">
        <v>1871</v>
      </c>
      <c r="B696" s="2" t="s">
        <v>1872</v>
      </c>
      <c r="C696" s="2" t="e">
        <v>#NAME?</v>
      </c>
      <c r="D696" s="2" t="s">
        <v>25</v>
      </c>
      <c r="E696" s="122">
        <v>0</v>
      </c>
      <c r="F696" s="119">
        <v>138059</v>
      </c>
      <c r="G696" s="119">
        <v>147155</v>
      </c>
      <c r="H696" s="118">
        <v>9096</v>
      </c>
      <c r="I696" s="120">
        <f t="shared" si="10"/>
        <v>-9096</v>
      </c>
      <c r="J696" s="104" t="s">
        <v>1520</v>
      </c>
      <c r="K696" s="104" t="s">
        <v>1521</v>
      </c>
      <c r="L696" s="103">
        <v>17</v>
      </c>
      <c r="M696" s="121" t="e">
        <v>#VALUE!</v>
      </c>
    </row>
    <row r="697" spans="1:13" hidden="1" x14ac:dyDescent="0.25">
      <c r="A697" s="117" t="s">
        <v>1873</v>
      </c>
      <c r="B697" s="2" t="s">
        <v>1874</v>
      </c>
      <c r="C697" s="2" t="e">
        <v>#NAME?</v>
      </c>
      <c r="D697" s="2" t="s">
        <v>25</v>
      </c>
      <c r="E697" s="118">
        <v>0</v>
      </c>
      <c r="F697" s="119">
        <v>25811</v>
      </c>
      <c r="G697" s="119">
        <v>34763</v>
      </c>
      <c r="H697" s="118">
        <v>8952</v>
      </c>
      <c r="I697" s="120">
        <f t="shared" si="10"/>
        <v>-8952</v>
      </c>
      <c r="J697" s="104" t="s">
        <v>1520</v>
      </c>
      <c r="K697" s="104" t="s">
        <v>1521</v>
      </c>
      <c r="L697" s="103">
        <v>17</v>
      </c>
      <c r="M697" s="121" t="e">
        <v>#VALUE!</v>
      </c>
    </row>
    <row r="698" spans="1:13" hidden="1" x14ac:dyDescent="0.25">
      <c r="A698" s="117" t="s">
        <v>1875</v>
      </c>
      <c r="B698" s="2" t="s">
        <v>1876</v>
      </c>
      <c r="C698" s="2" t="e">
        <v>#NAME?</v>
      </c>
      <c r="D698" s="2" t="s">
        <v>25</v>
      </c>
      <c r="E698" s="122">
        <v>3799</v>
      </c>
      <c r="F698" s="119">
        <v>11201</v>
      </c>
      <c r="G698" s="119">
        <v>15000</v>
      </c>
      <c r="H698" s="118">
        <v>0</v>
      </c>
      <c r="I698" s="120">
        <f t="shared" si="10"/>
        <v>0</v>
      </c>
      <c r="J698" s="104" t="s">
        <v>1520</v>
      </c>
      <c r="K698" s="104" t="s">
        <v>1763</v>
      </c>
      <c r="L698" s="103">
        <v>17</v>
      </c>
      <c r="M698" s="121" t="e">
        <v>#VALUE!</v>
      </c>
    </row>
    <row r="699" spans="1:13" hidden="1" x14ac:dyDescent="0.25">
      <c r="A699" s="117" t="s">
        <v>1877</v>
      </c>
      <c r="B699" s="2" t="s">
        <v>1878</v>
      </c>
      <c r="C699" s="2" t="e">
        <v>#NAME?</v>
      </c>
      <c r="D699" s="2" t="s">
        <v>25</v>
      </c>
      <c r="E699" s="122">
        <v>18000</v>
      </c>
      <c r="F699" s="119">
        <v>0</v>
      </c>
      <c r="G699" s="119">
        <v>18000</v>
      </c>
      <c r="H699" s="118">
        <v>0</v>
      </c>
      <c r="I699" s="120">
        <f t="shared" si="10"/>
        <v>0</v>
      </c>
      <c r="J699" s="104" t="s">
        <v>1520</v>
      </c>
      <c r="K699" s="104" t="s">
        <v>1763</v>
      </c>
      <c r="L699" s="103">
        <v>17</v>
      </c>
      <c r="M699" s="121" t="e">
        <v>#VALUE!</v>
      </c>
    </row>
    <row r="700" spans="1:13" hidden="1" x14ac:dyDescent="0.25">
      <c r="A700" s="117" t="s">
        <v>1879</v>
      </c>
      <c r="B700" s="2" t="s">
        <v>1880</v>
      </c>
      <c r="C700" s="2" t="e">
        <v>#NAME?</v>
      </c>
      <c r="D700" s="2" t="s">
        <v>25</v>
      </c>
      <c r="E700" s="118">
        <v>6944</v>
      </c>
      <c r="F700" s="119">
        <v>34444</v>
      </c>
      <c r="G700" s="119">
        <v>32949</v>
      </c>
      <c r="H700" s="118">
        <v>5449</v>
      </c>
      <c r="I700" s="120">
        <f t="shared" si="10"/>
        <v>-5449</v>
      </c>
      <c r="J700" s="104" t="s">
        <v>1520</v>
      </c>
      <c r="K700" s="104" t="s">
        <v>724</v>
      </c>
      <c r="L700" s="103">
        <v>8</v>
      </c>
      <c r="M700" s="121" t="e">
        <v>#VALUE!</v>
      </c>
    </row>
    <row r="701" spans="1:13" hidden="1" x14ac:dyDescent="0.25">
      <c r="A701" s="117" t="s">
        <v>1881</v>
      </c>
      <c r="B701" s="2" t="s">
        <v>1882</v>
      </c>
      <c r="C701" s="2" t="e">
        <v>#NAME?</v>
      </c>
      <c r="D701" s="2" t="s">
        <v>1</v>
      </c>
      <c r="E701" s="122">
        <v>18739</v>
      </c>
      <c r="F701" s="119">
        <v>368416</v>
      </c>
      <c r="G701" s="119">
        <v>383662</v>
      </c>
      <c r="H701" s="122">
        <v>3493</v>
      </c>
      <c r="I701" s="120">
        <f t="shared" si="10"/>
        <v>3493</v>
      </c>
      <c r="J701" s="104" t="s">
        <v>1520</v>
      </c>
      <c r="K701" s="104" t="s">
        <v>1763</v>
      </c>
      <c r="L701" s="103">
        <v>17</v>
      </c>
      <c r="M701" s="121" t="e">
        <v>#VALUE!</v>
      </c>
    </row>
    <row r="702" spans="1:13" hidden="1" x14ac:dyDescent="0.25">
      <c r="A702" s="117" t="s">
        <v>1883</v>
      </c>
      <c r="B702" s="2" t="s">
        <v>1884</v>
      </c>
      <c r="C702" s="2" t="e">
        <v>#NAME?</v>
      </c>
      <c r="D702" s="2" t="s">
        <v>25</v>
      </c>
      <c r="E702" s="122">
        <v>0</v>
      </c>
      <c r="F702" s="119">
        <v>171775</v>
      </c>
      <c r="G702" s="119">
        <v>183405</v>
      </c>
      <c r="H702" s="118">
        <v>11630</v>
      </c>
      <c r="I702" s="120">
        <f t="shared" si="10"/>
        <v>-11630</v>
      </c>
      <c r="J702" s="104" t="s">
        <v>1520</v>
      </c>
      <c r="K702" s="104" t="s">
        <v>1521</v>
      </c>
      <c r="L702" s="103">
        <v>17</v>
      </c>
      <c r="M702" s="121" t="e">
        <v>#VALUE!</v>
      </c>
    </row>
    <row r="703" spans="1:13" hidden="1" x14ac:dyDescent="0.25">
      <c r="A703" s="117" t="s">
        <v>1885</v>
      </c>
      <c r="B703" s="2" t="s">
        <v>1886</v>
      </c>
      <c r="C703" s="2" t="e">
        <v>#NAME?</v>
      </c>
      <c r="D703" s="2" t="s">
        <v>1</v>
      </c>
      <c r="E703" s="122">
        <v>156391.5</v>
      </c>
      <c r="F703" s="119">
        <v>126000</v>
      </c>
      <c r="G703" s="119">
        <v>280140</v>
      </c>
      <c r="H703" s="122">
        <v>2251.5</v>
      </c>
      <c r="I703" s="120">
        <f t="shared" si="10"/>
        <v>2251.5</v>
      </c>
      <c r="J703" s="104" t="s">
        <v>1520</v>
      </c>
      <c r="K703" s="104" t="s">
        <v>1429</v>
      </c>
      <c r="L703" s="103">
        <v>9</v>
      </c>
      <c r="M703" s="121" t="e">
        <v>#VALUE!</v>
      </c>
    </row>
    <row r="704" spans="1:13" hidden="1" x14ac:dyDescent="0.25">
      <c r="A704" s="117" t="s">
        <v>1887</v>
      </c>
      <c r="B704" s="2" t="s">
        <v>1888</v>
      </c>
      <c r="C704" s="2" t="e">
        <v>#NAME?</v>
      </c>
      <c r="D704" s="2" t="s">
        <v>1</v>
      </c>
      <c r="E704" s="122">
        <v>56354</v>
      </c>
      <c r="F704" s="119">
        <v>0</v>
      </c>
      <c r="G704" s="119">
        <v>0</v>
      </c>
      <c r="H704" s="122">
        <v>56354</v>
      </c>
      <c r="I704" s="120">
        <f t="shared" si="10"/>
        <v>56354</v>
      </c>
      <c r="J704" s="104" t="s">
        <v>1520</v>
      </c>
      <c r="K704" s="104" t="s">
        <v>1429</v>
      </c>
      <c r="L704" s="103">
        <v>9</v>
      </c>
      <c r="M704" s="121" t="e">
        <v>#VALUE!</v>
      </c>
    </row>
    <row r="705" spans="1:13" hidden="1" x14ac:dyDescent="0.25">
      <c r="A705" s="117" t="s">
        <v>1889</v>
      </c>
      <c r="B705" s="2" t="s">
        <v>1890</v>
      </c>
      <c r="C705" s="2" t="e">
        <v>#NAME?</v>
      </c>
      <c r="D705" s="2" t="s">
        <v>1</v>
      </c>
      <c r="E705" s="122">
        <v>6623</v>
      </c>
      <c r="F705" s="119">
        <v>46980</v>
      </c>
      <c r="G705" s="119">
        <v>47303</v>
      </c>
      <c r="H705" s="122">
        <v>6300</v>
      </c>
      <c r="I705" s="120">
        <f t="shared" si="10"/>
        <v>6300</v>
      </c>
      <c r="J705" s="104" t="s">
        <v>1520</v>
      </c>
      <c r="K705" s="104" t="s">
        <v>1429</v>
      </c>
      <c r="L705" s="103">
        <v>9</v>
      </c>
      <c r="M705" s="121" t="e">
        <v>#VALUE!</v>
      </c>
    </row>
    <row r="706" spans="1:13" hidden="1" x14ac:dyDescent="0.25">
      <c r="A706" s="117" t="s">
        <v>1891</v>
      </c>
      <c r="B706" s="2" t="s">
        <v>1892</v>
      </c>
      <c r="C706" s="2" t="e">
        <v>#NAME?</v>
      </c>
      <c r="D706" s="2" t="s">
        <v>1</v>
      </c>
      <c r="E706" s="122">
        <v>62471.5</v>
      </c>
      <c r="F706" s="119">
        <v>126000</v>
      </c>
      <c r="G706" s="119">
        <v>186222</v>
      </c>
      <c r="H706" s="122">
        <v>2249.5</v>
      </c>
      <c r="I706" s="120">
        <f t="shared" si="10"/>
        <v>2249.5</v>
      </c>
      <c r="J706" s="104" t="s">
        <v>1520</v>
      </c>
      <c r="K706" s="104" t="s">
        <v>1429</v>
      </c>
      <c r="L706" s="103">
        <v>9</v>
      </c>
      <c r="M706" s="121" t="e">
        <v>#VALUE!</v>
      </c>
    </row>
    <row r="707" spans="1:13" hidden="1" x14ac:dyDescent="0.25">
      <c r="A707" s="117" t="s">
        <v>1893</v>
      </c>
      <c r="B707" s="2" t="s">
        <v>1894</v>
      </c>
      <c r="C707" s="2" t="e">
        <v>#NAME?</v>
      </c>
      <c r="D707" s="2" t="s">
        <v>1</v>
      </c>
      <c r="E707" s="122">
        <v>0</v>
      </c>
      <c r="F707" s="119">
        <v>5000</v>
      </c>
      <c r="G707" s="119">
        <v>80</v>
      </c>
      <c r="H707" s="122">
        <v>4920</v>
      </c>
      <c r="I707" s="120">
        <f t="shared" si="10"/>
        <v>4920</v>
      </c>
      <c r="J707" s="104" t="s">
        <v>1520</v>
      </c>
      <c r="K707" s="104" t="s">
        <v>1763</v>
      </c>
      <c r="L707" s="103">
        <v>17</v>
      </c>
      <c r="M707" s="121" t="e">
        <v>#VALUE!</v>
      </c>
    </row>
    <row r="708" spans="1:13" hidden="1" x14ac:dyDescent="0.25">
      <c r="A708" s="117" t="s">
        <v>1895</v>
      </c>
      <c r="B708" s="2" t="s">
        <v>230</v>
      </c>
      <c r="C708" s="2" t="e">
        <v>#NAME?</v>
      </c>
      <c r="D708" s="2" t="s">
        <v>25</v>
      </c>
      <c r="E708" s="122">
        <v>1210</v>
      </c>
      <c r="F708" s="119">
        <v>1668</v>
      </c>
      <c r="G708" s="119">
        <v>2878</v>
      </c>
      <c r="H708" s="118">
        <v>0</v>
      </c>
      <c r="I708" s="120">
        <f t="shared" si="10"/>
        <v>0</v>
      </c>
      <c r="J708" s="104" t="s">
        <v>1520</v>
      </c>
      <c r="K708" s="104" t="s">
        <v>1763</v>
      </c>
      <c r="L708" s="103">
        <v>17</v>
      </c>
      <c r="M708" s="121" t="e">
        <v>#VALUE!</v>
      </c>
    </row>
    <row r="709" spans="1:13" hidden="1" x14ac:dyDescent="0.25">
      <c r="A709" s="117" t="s">
        <v>1896</v>
      </c>
      <c r="B709" s="2" t="s">
        <v>1897</v>
      </c>
      <c r="C709" s="2" t="e">
        <v>#NAME?</v>
      </c>
      <c r="D709" s="2" t="s">
        <v>25</v>
      </c>
      <c r="E709" s="122">
        <v>0</v>
      </c>
      <c r="F709" s="119">
        <v>220500</v>
      </c>
      <c r="G709" s="119">
        <v>222783</v>
      </c>
      <c r="H709" s="118">
        <v>2283</v>
      </c>
      <c r="I709" s="120">
        <f t="shared" si="10"/>
        <v>-2283</v>
      </c>
      <c r="J709" s="104" t="s">
        <v>1520</v>
      </c>
      <c r="K709" s="104" t="s">
        <v>1521</v>
      </c>
      <c r="L709" s="103">
        <v>17</v>
      </c>
      <c r="M709" s="121" t="e">
        <v>#VALUE!</v>
      </c>
    </row>
    <row r="710" spans="1:13" hidden="1" x14ac:dyDescent="0.25">
      <c r="A710" s="117" t="s">
        <v>1898</v>
      </c>
      <c r="B710" s="2" t="s">
        <v>1899</v>
      </c>
      <c r="C710" s="2" t="e">
        <v>#NAME?</v>
      </c>
      <c r="D710" s="2" t="s">
        <v>1</v>
      </c>
      <c r="E710" s="122">
        <v>11949</v>
      </c>
      <c r="F710" s="119">
        <v>95130</v>
      </c>
      <c r="G710" s="119">
        <v>78870</v>
      </c>
      <c r="H710" s="122">
        <v>28209</v>
      </c>
      <c r="I710" s="120">
        <f t="shared" si="10"/>
        <v>28209</v>
      </c>
      <c r="J710" s="104" t="s">
        <v>1520</v>
      </c>
      <c r="K710" s="104" t="s">
        <v>1763</v>
      </c>
      <c r="L710" s="103">
        <v>17</v>
      </c>
      <c r="M710" s="121" t="e">
        <v>#VALUE!</v>
      </c>
    </row>
    <row r="711" spans="1:13" hidden="1" x14ac:dyDescent="0.25">
      <c r="A711" s="117" t="s">
        <v>1900</v>
      </c>
      <c r="B711" s="2" t="s">
        <v>1901</v>
      </c>
      <c r="C711" s="2" t="e">
        <v>#NAME?</v>
      </c>
      <c r="D711" s="2" t="s">
        <v>1</v>
      </c>
      <c r="E711" s="122">
        <v>4850</v>
      </c>
      <c r="F711" s="119">
        <v>258322</v>
      </c>
      <c r="G711" s="119">
        <v>243172</v>
      </c>
      <c r="H711" s="122">
        <v>20000</v>
      </c>
      <c r="I711" s="120">
        <f t="shared" si="10"/>
        <v>20000</v>
      </c>
      <c r="J711" s="104" t="s">
        <v>1520</v>
      </c>
      <c r="K711" s="104" t="s">
        <v>1763</v>
      </c>
      <c r="L711" s="103">
        <v>17</v>
      </c>
      <c r="M711" s="121" t="e">
        <v>#VALUE!</v>
      </c>
    </row>
    <row r="712" spans="1:13" hidden="1" x14ac:dyDescent="0.25">
      <c r="A712" s="117" t="s">
        <v>1902</v>
      </c>
      <c r="B712" s="2" t="s">
        <v>1903</v>
      </c>
      <c r="C712" s="2" t="e">
        <v>#NAME?</v>
      </c>
      <c r="D712" s="2" t="s">
        <v>1</v>
      </c>
      <c r="E712" s="122">
        <v>52078.11</v>
      </c>
      <c r="F712" s="119">
        <v>50000</v>
      </c>
      <c r="G712" s="119">
        <v>38472</v>
      </c>
      <c r="H712" s="122">
        <v>63606.11</v>
      </c>
      <c r="I712" s="120">
        <f t="shared" si="10"/>
        <v>63606.11</v>
      </c>
      <c r="J712" s="104" t="s">
        <v>1520</v>
      </c>
      <c r="K712" s="104" t="s">
        <v>1763</v>
      </c>
      <c r="L712" s="103">
        <v>17</v>
      </c>
      <c r="M712" s="121" t="e">
        <v>#VALUE!</v>
      </c>
    </row>
    <row r="713" spans="1:13" hidden="1" x14ac:dyDescent="0.25">
      <c r="A713" s="117" t="s">
        <v>1904</v>
      </c>
      <c r="B713" s="2" t="s">
        <v>1905</v>
      </c>
      <c r="C713" s="2" t="e">
        <v>#NAME?</v>
      </c>
      <c r="D713" s="2" t="s">
        <v>1</v>
      </c>
      <c r="E713" s="122">
        <v>10271</v>
      </c>
      <c r="F713" s="119">
        <v>214027</v>
      </c>
      <c r="G713" s="119">
        <v>208787</v>
      </c>
      <c r="H713" s="122">
        <v>15511</v>
      </c>
      <c r="I713" s="120">
        <f t="shared" ref="I713:I776" si="11">IF(D713="dr",H713,-H713)</f>
        <v>15511</v>
      </c>
      <c r="J713" s="104" t="s">
        <v>1520</v>
      </c>
      <c r="K713" s="104" t="s">
        <v>1763</v>
      </c>
      <c r="L713" s="103">
        <v>17</v>
      </c>
      <c r="M713" s="121" t="e">
        <v>#VALUE!</v>
      </c>
    </row>
    <row r="714" spans="1:13" hidden="1" x14ac:dyDescent="0.25">
      <c r="A714" s="117" t="s">
        <v>1906</v>
      </c>
      <c r="B714" s="2" t="s">
        <v>1907</v>
      </c>
      <c r="C714" s="2" t="e">
        <v>#NAME?</v>
      </c>
      <c r="D714" s="2" t="s">
        <v>25</v>
      </c>
      <c r="E714" s="122">
        <v>1959429</v>
      </c>
      <c r="F714" s="119">
        <v>0</v>
      </c>
      <c r="G714" s="119">
        <v>1959429</v>
      </c>
      <c r="H714" s="118">
        <v>0</v>
      </c>
      <c r="I714" s="120">
        <f t="shared" si="11"/>
        <v>0</v>
      </c>
      <c r="J714" s="104" t="s">
        <v>1520</v>
      </c>
      <c r="K714" s="104" t="s">
        <v>1908</v>
      </c>
      <c r="L714" s="103">
        <v>13</v>
      </c>
      <c r="M714" s="121" t="e">
        <v>#VALUE!</v>
      </c>
    </row>
    <row r="715" spans="1:13" hidden="1" x14ac:dyDescent="0.25">
      <c r="A715" s="117" t="s">
        <v>1909</v>
      </c>
      <c r="B715" s="2" t="s">
        <v>1910</v>
      </c>
      <c r="C715" s="2" t="e">
        <v>#NAME?</v>
      </c>
      <c r="D715" s="2" t="s">
        <v>25</v>
      </c>
      <c r="E715" s="118">
        <v>639024337</v>
      </c>
      <c r="F715" s="119">
        <f>69481743+494431</f>
        <v>69976174</v>
      </c>
      <c r="G715" s="119">
        <f>108760696+36127</f>
        <v>108796823</v>
      </c>
      <c r="H715" s="118">
        <f>E715+G715-F715</f>
        <v>677844986</v>
      </c>
      <c r="I715" s="120">
        <f t="shared" si="11"/>
        <v>-677844986</v>
      </c>
      <c r="J715" s="104" t="s">
        <v>1520</v>
      </c>
      <c r="K715" s="104" t="s">
        <v>1910</v>
      </c>
      <c r="L715" s="103">
        <v>0</v>
      </c>
      <c r="M715" s="121" t="e">
        <v>#VALUE!</v>
      </c>
    </row>
    <row r="716" spans="1:13" hidden="1" x14ac:dyDescent="0.25">
      <c r="A716" s="117" t="s">
        <v>1911</v>
      </c>
      <c r="B716" s="2" t="s">
        <v>1912</v>
      </c>
      <c r="C716" s="2" t="e">
        <v>#NAME?</v>
      </c>
      <c r="D716" s="2" t="s">
        <v>1</v>
      </c>
      <c r="E716" s="122">
        <v>628334</v>
      </c>
      <c r="F716" s="119">
        <v>1182530</v>
      </c>
      <c r="G716" s="119">
        <v>591265</v>
      </c>
      <c r="H716" s="122">
        <v>1219599</v>
      </c>
      <c r="I716" s="120">
        <f t="shared" si="11"/>
        <v>1219599</v>
      </c>
      <c r="J716" s="104" t="s">
        <v>1520</v>
      </c>
      <c r="K716" s="104" t="s">
        <v>1913</v>
      </c>
      <c r="L716" s="103">
        <v>0</v>
      </c>
      <c r="M716" s="121" t="e">
        <v>#VALUE!</v>
      </c>
    </row>
    <row r="717" spans="1:13" hidden="1" x14ac:dyDescent="0.25">
      <c r="A717" s="117" t="s">
        <v>1914</v>
      </c>
      <c r="B717" s="2" t="s">
        <v>1915</v>
      </c>
      <c r="C717" s="2" t="e">
        <v>#NAME?</v>
      </c>
      <c r="D717" s="2" t="s">
        <v>1</v>
      </c>
      <c r="E717" s="122">
        <v>0</v>
      </c>
      <c r="F717" s="119">
        <v>262196</v>
      </c>
      <c r="G717" s="119">
        <v>131098</v>
      </c>
      <c r="H717" s="122">
        <v>131098</v>
      </c>
      <c r="I717" s="120">
        <f t="shared" si="11"/>
        <v>131098</v>
      </c>
      <c r="J717" s="104" t="s">
        <v>1520</v>
      </c>
      <c r="K717" s="104" t="s">
        <v>1916</v>
      </c>
      <c r="L717" s="103">
        <v>0</v>
      </c>
      <c r="M717" s="121" t="e">
        <v>#VALUE!</v>
      </c>
    </row>
    <row r="718" spans="1:13" hidden="1" x14ac:dyDescent="0.25">
      <c r="A718" s="117" t="s">
        <v>1917</v>
      </c>
      <c r="B718" s="2" t="s">
        <v>1918</v>
      </c>
      <c r="C718" s="2" t="e">
        <v>#NAME?</v>
      </c>
      <c r="D718" s="2" t="s">
        <v>1</v>
      </c>
      <c r="E718" s="122">
        <v>175740</v>
      </c>
      <c r="F718" s="119">
        <v>181305</v>
      </c>
      <c r="G718" s="119">
        <v>0</v>
      </c>
      <c r="H718" s="122">
        <v>357045</v>
      </c>
      <c r="I718" s="120">
        <f t="shared" si="11"/>
        <v>357045</v>
      </c>
      <c r="J718" s="104" t="s">
        <v>1520</v>
      </c>
      <c r="K718" s="104" t="s">
        <v>1913</v>
      </c>
      <c r="L718" s="103">
        <v>0</v>
      </c>
      <c r="M718" s="121" t="e">
        <v>#VALUE!</v>
      </c>
    </row>
    <row r="719" spans="1:13" hidden="1" x14ac:dyDescent="0.25">
      <c r="A719" s="117" t="s">
        <v>1919</v>
      </c>
      <c r="B719" s="2" t="s">
        <v>1920</v>
      </c>
      <c r="C719" s="2" t="e">
        <v>#NAME?</v>
      </c>
      <c r="D719" s="2" t="s">
        <v>1</v>
      </c>
      <c r="E719" s="122">
        <v>378000</v>
      </c>
      <c r="F719" s="119">
        <v>0</v>
      </c>
      <c r="G719" s="119">
        <v>0</v>
      </c>
      <c r="H719" s="122">
        <v>378000</v>
      </c>
      <c r="I719" s="120">
        <f t="shared" si="11"/>
        <v>378000</v>
      </c>
      <c r="J719" s="104" t="s">
        <v>1520</v>
      </c>
      <c r="K719" s="104" t="s">
        <v>1913</v>
      </c>
      <c r="L719" s="103">
        <v>0</v>
      </c>
      <c r="M719" s="121" t="e">
        <v>#VALUE!</v>
      </c>
    </row>
    <row r="720" spans="1:13" hidden="1" x14ac:dyDescent="0.25">
      <c r="A720" s="117" t="s">
        <v>1921</v>
      </c>
      <c r="B720" s="2" t="s">
        <v>1922</v>
      </c>
      <c r="C720" s="2" t="e">
        <v>#NAME?</v>
      </c>
      <c r="D720" s="2" t="s">
        <v>1</v>
      </c>
      <c r="E720" s="122">
        <v>586530</v>
      </c>
      <c r="F720" s="119">
        <v>0</v>
      </c>
      <c r="G720" s="119">
        <v>0</v>
      </c>
      <c r="H720" s="122">
        <v>586530</v>
      </c>
      <c r="I720" s="120">
        <f t="shared" si="11"/>
        <v>586530</v>
      </c>
      <c r="J720" s="104" t="s">
        <v>1520</v>
      </c>
      <c r="K720" s="104" t="s">
        <v>1913</v>
      </c>
      <c r="L720" s="103">
        <v>0</v>
      </c>
      <c r="M720" s="121" t="e">
        <v>#VALUE!</v>
      </c>
    </row>
    <row r="721" spans="1:13" hidden="1" x14ac:dyDescent="0.25">
      <c r="A721" s="117" t="s">
        <v>1923</v>
      </c>
      <c r="B721" s="2" t="s">
        <v>1924</v>
      </c>
      <c r="C721" s="2" t="e">
        <v>#NAME?</v>
      </c>
      <c r="D721" s="2" t="s">
        <v>1</v>
      </c>
      <c r="E721" s="122">
        <v>3963870</v>
      </c>
      <c r="F721" s="119">
        <v>0</v>
      </c>
      <c r="G721" s="119">
        <v>0</v>
      </c>
      <c r="H721" s="122">
        <v>3963870</v>
      </c>
      <c r="I721" s="120">
        <f t="shared" si="11"/>
        <v>3963870</v>
      </c>
      <c r="J721" s="104" t="s">
        <v>1520</v>
      </c>
      <c r="K721" s="104" t="s">
        <v>1913</v>
      </c>
      <c r="L721" s="103">
        <v>0</v>
      </c>
      <c r="M721" s="121" t="e">
        <v>#VALUE!</v>
      </c>
    </row>
    <row r="722" spans="1:13" hidden="1" x14ac:dyDescent="0.25">
      <c r="A722" s="117" t="s">
        <v>1925</v>
      </c>
      <c r="B722" s="2" t="s">
        <v>1926</v>
      </c>
      <c r="C722" s="2" t="e">
        <v>#NAME?</v>
      </c>
      <c r="D722" s="2" t="s">
        <v>1</v>
      </c>
      <c r="E722" s="122">
        <v>18780</v>
      </c>
      <c r="F722" s="119">
        <v>0</v>
      </c>
      <c r="G722" s="119">
        <v>0</v>
      </c>
      <c r="H722" s="122">
        <v>18780</v>
      </c>
      <c r="I722" s="120">
        <f t="shared" si="11"/>
        <v>18780</v>
      </c>
      <c r="J722" s="104" t="s">
        <v>1520</v>
      </c>
      <c r="K722" s="104" t="s">
        <v>1913</v>
      </c>
      <c r="L722" s="103">
        <v>0</v>
      </c>
      <c r="M722" s="121" t="e">
        <v>#VALUE!</v>
      </c>
    </row>
    <row r="723" spans="1:13" hidden="1" x14ac:dyDescent="0.25">
      <c r="A723" s="117" t="s">
        <v>1927</v>
      </c>
      <c r="B723" s="2" t="s">
        <v>1928</v>
      </c>
      <c r="C723" s="2" t="e">
        <v>#NAME?</v>
      </c>
      <c r="D723" s="2" t="s">
        <v>1</v>
      </c>
      <c r="E723" s="122">
        <v>10500</v>
      </c>
      <c r="F723" s="119">
        <v>0</v>
      </c>
      <c r="G723" s="119">
        <v>0</v>
      </c>
      <c r="H723" s="122">
        <v>10500</v>
      </c>
      <c r="I723" s="120">
        <f t="shared" si="11"/>
        <v>10500</v>
      </c>
      <c r="J723" s="104" t="s">
        <v>1520</v>
      </c>
      <c r="K723" s="104" t="s">
        <v>1913</v>
      </c>
      <c r="L723" s="103">
        <v>0</v>
      </c>
      <c r="M723" s="121" t="e">
        <v>#VALUE!</v>
      </c>
    </row>
    <row r="724" spans="1:13" hidden="1" x14ac:dyDescent="0.25">
      <c r="A724" s="117" t="s">
        <v>1929</v>
      </c>
      <c r="B724" s="2" t="s">
        <v>1930</v>
      </c>
      <c r="C724" s="2" t="e">
        <v>#NAME?</v>
      </c>
      <c r="D724" s="2" t="s">
        <v>1</v>
      </c>
      <c r="E724" s="122">
        <v>44134</v>
      </c>
      <c r="F724" s="119">
        <v>0</v>
      </c>
      <c r="G724" s="119">
        <v>0</v>
      </c>
      <c r="H724" s="122">
        <v>44134</v>
      </c>
      <c r="I724" s="120">
        <f t="shared" si="11"/>
        <v>44134</v>
      </c>
      <c r="J724" s="104" t="s">
        <v>1520</v>
      </c>
      <c r="K724" s="104" t="s">
        <v>1913</v>
      </c>
      <c r="L724" s="103">
        <v>0</v>
      </c>
      <c r="M724" s="121" t="e">
        <v>#VALUE!</v>
      </c>
    </row>
    <row r="725" spans="1:13" hidden="1" x14ac:dyDescent="0.25">
      <c r="A725" s="117" t="s">
        <v>1931</v>
      </c>
      <c r="B725" s="2" t="s">
        <v>1932</v>
      </c>
      <c r="C725" s="2" t="e">
        <v>#NAME?</v>
      </c>
      <c r="D725" s="2" t="s">
        <v>1</v>
      </c>
      <c r="E725" s="122">
        <v>22700</v>
      </c>
      <c r="F725" s="119">
        <v>0</v>
      </c>
      <c r="G725" s="119">
        <v>0</v>
      </c>
      <c r="H725" s="122">
        <v>22700</v>
      </c>
      <c r="I725" s="120">
        <f t="shared" si="11"/>
        <v>22700</v>
      </c>
      <c r="J725" s="104" t="s">
        <v>1520</v>
      </c>
      <c r="K725" s="104" t="s">
        <v>1913</v>
      </c>
      <c r="L725" s="103">
        <v>0</v>
      </c>
      <c r="M725" s="121" t="e">
        <v>#VALUE!</v>
      </c>
    </row>
    <row r="726" spans="1:13" hidden="1" x14ac:dyDescent="0.25">
      <c r="A726" s="117" t="s">
        <v>1933</v>
      </c>
      <c r="B726" s="2" t="s">
        <v>1934</v>
      </c>
      <c r="C726" s="2" t="e">
        <v>#NAME?</v>
      </c>
      <c r="D726" s="2" t="s">
        <v>1</v>
      </c>
      <c r="E726" s="122">
        <v>43890</v>
      </c>
      <c r="F726" s="119">
        <v>0</v>
      </c>
      <c r="G726" s="119">
        <v>0</v>
      </c>
      <c r="H726" s="122">
        <v>43890</v>
      </c>
      <c r="I726" s="120">
        <f t="shared" si="11"/>
        <v>43890</v>
      </c>
      <c r="J726" s="104" t="s">
        <v>1520</v>
      </c>
      <c r="K726" s="104" t="s">
        <v>1913</v>
      </c>
      <c r="L726" s="103">
        <v>0</v>
      </c>
      <c r="M726" s="121" t="e">
        <v>#VALUE!</v>
      </c>
    </row>
    <row r="727" spans="1:13" hidden="1" x14ac:dyDescent="0.25">
      <c r="A727" s="117" t="s">
        <v>1935</v>
      </c>
      <c r="B727" s="2" t="s">
        <v>1936</v>
      </c>
      <c r="C727" s="2" t="e">
        <v>#NAME?</v>
      </c>
      <c r="D727" s="2" t="s">
        <v>1</v>
      </c>
      <c r="E727" s="122">
        <v>296415</v>
      </c>
      <c r="F727" s="119">
        <v>0</v>
      </c>
      <c r="G727" s="119">
        <v>21945</v>
      </c>
      <c r="H727" s="122">
        <v>274470</v>
      </c>
      <c r="I727" s="120">
        <f t="shared" si="11"/>
        <v>274470</v>
      </c>
      <c r="J727" s="104" t="s">
        <v>1520</v>
      </c>
      <c r="K727" s="104" t="s">
        <v>1913</v>
      </c>
      <c r="L727" s="103">
        <v>0</v>
      </c>
      <c r="M727" s="121" t="e">
        <v>#VALUE!</v>
      </c>
    </row>
    <row r="728" spans="1:13" hidden="1" x14ac:dyDescent="0.25">
      <c r="A728" s="117" t="s">
        <v>1937</v>
      </c>
      <c r="B728" s="2" t="s">
        <v>1938</v>
      </c>
      <c r="C728" s="2" t="e">
        <v>#NAME?</v>
      </c>
      <c r="D728" s="2" t="s">
        <v>1</v>
      </c>
      <c r="E728" s="122">
        <v>92950</v>
      </c>
      <c r="F728" s="119">
        <v>0</v>
      </c>
      <c r="G728" s="119">
        <v>0</v>
      </c>
      <c r="H728" s="122">
        <v>92950</v>
      </c>
      <c r="I728" s="120">
        <f t="shared" si="11"/>
        <v>92950</v>
      </c>
      <c r="J728" s="104" t="s">
        <v>1520</v>
      </c>
      <c r="K728" s="104" t="s">
        <v>1913</v>
      </c>
      <c r="L728" s="103">
        <v>0</v>
      </c>
      <c r="M728" s="121" t="e">
        <v>#VALUE!</v>
      </c>
    </row>
    <row r="729" spans="1:13" hidden="1" x14ac:dyDescent="0.25">
      <c r="A729" s="117" t="s">
        <v>1939</v>
      </c>
      <c r="B729" s="2" t="s">
        <v>1940</v>
      </c>
      <c r="C729" s="2" t="e">
        <v>#NAME?</v>
      </c>
      <c r="D729" s="2" t="s">
        <v>1</v>
      </c>
      <c r="E729" s="122">
        <v>5201400</v>
      </c>
      <c r="F729" s="119">
        <v>0</v>
      </c>
      <c r="G729" s="119">
        <v>0</v>
      </c>
      <c r="H729" s="122">
        <v>5201400</v>
      </c>
      <c r="I729" s="120">
        <f t="shared" si="11"/>
        <v>5201400</v>
      </c>
      <c r="J729" s="104" t="s">
        <v>1520</v>
      </c>
      <c r="K729" s="104" t="s">
        <v>1913</v>
      </c>
      <c r="L729" s="103">
        <v>0</v>
      </c>
      <c r="M729" s="121" t="e">
        <v>#VALUE!</v>
      </c>
    </row>
    <row r="730" spans="1:13" hidden="1" x14ac:dyDescent="0.25">
      <c r="A730" s="117" t="s">
        <v>1941</v>
      </c>
      <c r="B730" s="2" t="s">
        <v>1942</v>
      </c>
      <c r="C730" s="2" t="e">
        <v>#NAME?</v>
      </c>
      <c r="D730" s="2" t="s">
        <v>1</v>
      </c>
      <c r="E730" s="122">
        <v>49385</v>
      </c>
      <c r="F730" s="119">
        <v>154</v>
      </c>
      <c r="G730" s="119">
        <v>11914</v>
      </c>
      <c r="H730" s="122">
        <f>E730+F730-G730</f>
        <v>37625</v>
      </c>
      <c r="I730" s="120">
        <f t="shared" si="11"/>
        <v>37625</v>
      </c>
      <c r="J730" s="104" t="s">
        <v>1520</v>
      </c>
      <c r="K730" s="104" t="s">
        <v>1913</v>
      </c>
      <c r="L730" s="103">
        <v>0</v>
      </c>
      <c r="M730" s="121" t="e">
        <v>#VALUE!</v>
      </c>
    </row>
    <row r="731" spans="1:13" hidden="1" x14ac:dyDescent="0.25">
      <c r="A731" s="117" t="s">
        <v>1943</v>
      </c>
      <c r="B731" s="2" t="s">
        <v>1944</v>
      </c>
      <c r="C731" s="2" t="e">
        <v>#NAME?</v>
      </c>
      <c r="D731" s="2" t="s">
        <v>1</v>
      </c>
      <c r="E731" s="122">
        <v>6405</v>
      </c>
      <c r="F731" s="119">
        <v>0</v>
      </c>
      <c r="G731" s="119">
        <v>0</v>
      </c>
      <c r="H731" s="122">
        <v>6405</v>
      </c>
      <c r="I731" s="120">
        <f t="shared" si="11"/>
        <v>6405</v>
      </c>
      <c r="J731" s="104" t="s">
        <v>1520</v>
      </c>
      <c r="K731" s="104" t="s">
        <v>1913</v>
      </c>
      <c r="L731" s="103">
        <v>0</v>
      </c>
      <c r="M731" s="121" t="e">
        <v>#VALUE!</v>
      </c>
    </row>
    <row r="732" spans="1:13" hidden="1" x14ac:dyDescent="0.25">
      <c r="A732" s="117" t="s">
        <v>1945</v>
      </c>
      <c r="B732" s="2" t="s">
        <v>1946</v>
      </c>
      <c r="C732" s="2" t="e">
        <v>#NAME?</v>
      </c>
      <c r="D732" s="2" t="s">
        <v>1</v>
      </c>
      <c r="E732" s="122">
        <v>35014</v>
      </c>
      <c r="F732" s="119">
        <v>0</v>
      </c>
      <c r="G732" s="119">
        <v>0</v>
      </c>
      <c r="H732" s="122">
        <v>35014</v>
      </c>
      <c r="I732" s="120">
        <f t="shared" si="11"/>
        <v>35014</v>
      </c>
      <c r="J732" s="104" t="s">
        <v>1520</v>
      </c>
      <c r="K732" s="104" t="s">
        <v>1913</v>
      </c>
      <c r="L732" s="103">
        <v>0</v>
      </c>
      <c r="M732" s="121" t="e">
        <v>#VALUE!</v>
      </c>
    </row>
    <row r="733" spans="1:13" hidden="1" x14ac:dyDescent="0.25">
      <c r="A733" s="117" t="s">
        <v>1947</v>
      </c>
      <c r="B733" s="2" t="s">
        <v>1948</v>
      </c>
      <c r="C733" s="2" t="e">
        <v>#NAME?</v>
      </c>
      <c r="D733" s="2" t="s">
        <v>1</v>
      </c>
      <c r="E733" s="122">
        <v>11760</v>
      </c>
      <c r="F733" s="119">
        <v>0</v>
      </c>
      <c r="G733" s="119">
        <v>0</v>
      </c>
      <c r="H733" s="122">
        <v>11760</v>
      </c>
      <c r="I733" s="120">
        <f t="shared" si="11"/>
        <v>11760</v>
      </c>
      <c r="J733" s="104" t="s">
        <v>1520</v>
      </c>
      <c r="K733" s="104" t="s">
        <v>1913</v>
      </c>
      <c r="L733" s="103">
        <v>0</v>
      </c>
      <c r="M733" s="121" t="e">
        <v>#VALUE!</v>
      </c>
    </row>
    <row r="734" spans="1:13" hidden="1" x14ac:dyDescent="0.25">
      <c r="A734" s="117" t="s">
        <v>1949</v>
      </c>
      <c r="B734" s="2" t="s">
        <v>1950</v>
      </c>
      <c r="C734" s="2" t="e">
        <v>#NAME?</v>
      </c>
      <c r="D734" s="2" t="s">
        <v>1</v>
      </c>
      <c r="E734" s="122">
        <v>38325</v>
      </c>
      <c r="F734" s="119">
        <v>0</v>
      </c>
      <c r="G734" s="119">
        <v>0</v>
      </c>
      <c r="H734" s="122">
        <v>38325</v>
      </c>
      <c r="I734" s="120">
        <f t="shared" si="11"/>
        <v>38325</v>
      </c>
      <c r="J734" s="104" t="s">
        <v>1520</v>
      </c>
      <c r="K734" s="104" t="s">
        <v>1913</v>
      </c>
      <c r="L734" s="103">
        <v>0</v>
      </c>
      <c r="M734" s="121" t="e">
        <v>#VALUE!</v>
      </c>
    </row>
    <row r="735" spans="1:13" hidden="1" x14ac:dyDescent="0.25">
      <c r="A735" s="117" t="s">
        <v>1951</v>
      </c>
      <c r="B735" s="2" t="s">
        <v>1952</v>
      </c>
      <c r="C735" s="2" t="e">
        <v>#NAME?</v>
      </c>
      <c r="D735" s="2" t="s">
        <v>1</v>
      </c>
      <c r="E735" s="122">
        <v>316400</v>
      </c>
      <c r="F735" s="119">
        <v>0</v>
      </c>
      <c r="G735" s="119">
        <v>0</v>
      </c>
      <c r="H735" s="122">
        <v>316400</v>
      </c>
      <c r="I735" s="120">
        <f t="shared" si="11"/>
        <v>316400</v>
      </c>
      <c r="J735" s="104" t="s">
        <v>1520</v>
      </c>
      <c r="K735" s="104" t="s">
        <v>1913</v>
      </c>
      <c r="L735" s="103">
        <v>0</v>
      </c>
      <c r="M735" s="121" t="e">
        <v>#VALUE!</v>
      </c>
    </row>
    <row r="736" spans="1:13" hidden="1" x14ac:dyDescent="0.25">
      <c r="A736" s="117" t="s">
        <v>1953</v>
      </c>
      <c r="B736" s="2" t="s">
        <v>1954</v>
      </c>
      <c r="C736" s="2" t="e">
        <v>#NAME?</v>
      </c>
      <c r="D736" s="2" t="s">
        <v>1</v>
      </c>
      <c r="E736" s="122">
        <v>6085085</v>
      </c>
      <c r="F736" s="119">
        <v>0</v>
      </c>
      <c r="G736" s="119">
        <v>0</v>
      </c>
      <c r="H736" s="122">
        <v>6085085</v>
      </c>
      <c r="I736" s="120">
        <f t="shared" si="11"/>
        <v>6085085</v>
      </c>
      <c r="J736" s="104" t="s">
        <v>1520</v>
      </c>
      <c r="K736" s="104" t="s">
        <v>1913</v>
      </c>
      <c r="L736" s="103">
        <v>0</v>
      </c>
      <c r="M736" s="121" t="e">
        <v>#VALUE!</v>
      </c>
    </row>
    <row r="737" spans="1:13" hidden="1" x14ac:dyDescent="0.25">
      <c r="A737" s="117" t="s">
        <v>1955</v>
      </c>
      <c r="B737" s="2" t="s">
        <v>1956</v>
      </c>
      <c r="C737" s="2" t="e">
        <v>#NAME?</v>
      </c>
      <c r="D737" s="2" t="s">
        <v>1</v>
      </c>
      <c r="E737" s="122">
        <v>7616280</v>
      </c>
      <c r="F737" s="119">
        <v>0</v>
      </c>
      <c r="G737" s="119">
        <v>0</v>
      </c>
      <c r="H737" s="122">
        <v>7616280</v>
      </c>
      <c r="I737" s="120">
        <f t="shared" si="11"/>
        <v>7616280</v>
      </c>
      <c r="J737" s="104" t="s">
        <v>1520</v>
      </c>
      <c r="K737" s="104" t="s">
        <v>1913</v>
      </c>
      <c r="L737" s="103">
        <v>0</v>
      </c>
      <c r="M737" s="121" t="e">
        <v>#VALUE!</v>
      </c>
    </row>
    <row r="738" spans="1:13" hidden="1" x14ac:dyDescent="0.25">
      <c r="A738" s="117" t="s">
        <v>1957</v>
      </c>
      <c r="B738" s="2" t="s">
        <v>1958</v>
      </c>
      <c r="C738" s="2" t="e">
        <v>#NAME?</v>
      </c>
      <c r="D738" s="2" t="s">
        <v>1</v>
      </c>
      <c r="E738" s="122">
        <v>336521</v>
      </c>
      <c r="F738" s="119">
        <v>0</v>
      </c>
      <c r="G738" s="119">
        <v>0</v>
      </c>
      <c r="H738" s="122">
        <v>336521</v>
      </c>
      <c r="I738" s="120">
        <f t="shared" si="11"/>
        <v>336521</v>
      </c>
      <c r="J738" s="104" t="s">
        <v>1520</v>
      </c>
      <c r="K738" s="104" t="s">
        <v>1913</v>
      </c>
      <c r="L738" s="103">
        <v>0</v>
      </c>
      <c r="M738" s="121" t="e">
        <v>#VALUE!</v>
      </c>
    </row>
    <row r="739" spans="1:13" hidden="1" x14ac:dyDescent="0.25">
      <c r="A739" s="117" t="s">
        <v>1959</v>
      </c>
      <c r="B739" s="2" t="s">
        <v>1960</v>
      </c>
      <c r="C739" s="2" t="e">
        <v>#NAME?</v>
      </c>
      <c r="D739" s="2" t="s">
        <v>1</v>
      </c>
      <c r="E739" s="122">
        <v>2433434.19</v>
      </c>
      <c r="F739" s="119">
        <v>14800</v>
      </c>
      <c r="G739" s="119">
        <v>16312</v>
      </c>
      <c r="H739" s="122">
        <v>2431922.19</v>
      </c>
      <c r="I739" s="120">
        <f t="shared" si="11"/>
        <v>2431922.19</v>
      </c>
      <c r="J739" s="104" t="s">
        <v>1520</v>
      </c>
      <c r="K739" s="104" t="s">
        <v>1913</v>
      </c>
      <c r="L739" s="103">
        <v>0</v>
      </c>
      <c r="M739" s="121" t="e">
        <v>#VALUE!</v>
      </c>
    </row>
    <row r="740" spans="1:13" hidden="1" x14ac:dyDescent="0.25">
      <c r="A740" s="117" t="s">
        <v>1961</v>
      </c>
      <c r="B740" s="2" t="s">
        <v>1962</v>
      </c>
      <c r="C740" s="2" t="e">
        <v>#NAME?</v>
      </c>
      <c r="D740" s="2" t="s">
        <v>1</v>
      </c>
      <c r="E740" s="122">
        <v>4055</v>
      </c>
      <c r="F740" s="119">
        <v>0</v>
      </c>
      <c r="G740" s="119">
        <v>0</v>
      </c>
      <c r="H740" s="122">
        <v>4055</v>
      </c>
      <c r="I740" s="120">
        <f t="shared" si="11"/>
        <v>4055</v>
      </c>
      <c r="J740" s="104" t="s">
        <v>1520</v>
      </c>
      <c r="K740" s="104" t="s">
        <v>1913</v>
      </c>
      <c r="L740" s="103">
        <v>0</v>
      </c>
      <c r="M740" s="121" t="e">
        <v>#VALUE!</v>
      </c>
    </row>
    <row r="741" spans="1:13" hidden="1" x14ac:dyDescent="0.25">
      <c r="A741" s="117" t="s">
        <v>1963</v>
      </c>
      <c r="B741" s="2" t="s">
        <v>1964</v>
      </c>
      <c r="C741" s="2" t="e">
        <v>#NAME?</v>
      </c>
      <c r="D741" s="2" t="s">
        <v>1</v>
      </c>
      <c r="E741" s="122">
        <v>11335799</v>
      </c>
      <c r="F741" s="119">
        <v>0</v>
      </c>
      <c r="G741" s="119">
        <v>0</v>
      </c>
      <c r="H741" s="122">
        <v>11335799</v>
      </c>
      <c r="I741" s="120">
        <f t="shared" si="11"/>
        <v>11335799</v>
      </c>
      <c r="J741" s="104" t="s">
        <v>1520</v>
      </c>
      <c r="K741" s="104" t="s">
        <v>1913</v>
      </c>
      <c r="L741" s="103">
        <v>0</v>
      </c>
      <c r="M741" s="121" t="e">
        <v>#VALUE!</v>
      </c>
    </row>
    <row r="742" spans="1:13" hidden="1" x14ac:dyDescent="0.25">
      <c r="A742" s="117" t="s">
        <v>1965</v>
      </c>
      <c r="B742" s="2" t="s">
        <v>1966</v>
      </c>
      <c r="C742" s="2" t="e">
        <v>#NAME?</v>
      </c>
      <c r="D742" s="2" t="s">
        <v>1</v>
      </c>
      <c r="E742" s="122">
        <v>17000</v>
      </c>
      <c r="F742" s="119">
        <v>0</v>
      </c>
      <c r="G742" s="119">
        <v>0</v>
      </c>
      <c r="H742" s="122">
        <v>17000</v>
      </c>
      <c r="I742" s="120">
        <f t="shared" si="11"/>
        <v>17000</v>
      </c>
      <c r="J742" s="104" t="s">
        <v>1520</v>
      </c>
      <c r="K742" s="104" t="s">
        <v>1913</v>
      </c>
      <c r="L742" s="103">
        <v>0</v>
      </c>
      <c r="M742" s="121" t="e">
        <v>#VALUE!</v>
      </c>
    </row>
    <row r="743" spans="1:13" hidden="1" x14ac:dyDescent="0.25">
      <c r="A743" s="117" t="s">
        <v>1967</v>
      </c>
      <c r="B743" s="2" t="s">
        <v>1968</v>
      </c>
      <c r="C743" s="2" t="e">
        <v>#NAME?</v>
      </c>
      <c r="D743" s="2" t="s">
        <v>1</v>
      </c>
      <c r="E743" s="122">
        <v>1081165</v>
      </c>
      <c r="F743" s="119">
        <v>0</v>
      </c>
      <c r="G743" s="119">
        <v>0</v>
      </c>
      <c r="H743" s="122">
        <v>1081165</v>
      </c>
      <c r="I743" s="120">
        <f t="shared" si="11"/>
        <v>1081165</v>
      </c>
      <c r="J743" s="104" t="s">
        <v>1520</v>
      </c>
      <c r="K743" s="104" t="s">
        <v>1969</v>
      </c>
      <c r="L743" s="103">
        <v>0</v>
      </c>
      <c r="M743" s="121" t="e">
        <v>#VALUE!</v>
      </c>
    </row>
    <row r="744" spans="1:13" hidden="1" x14ac:dyDescent="0.25">
      <c r="A744" s="117" t="s">
        <v>1970</v>
      </c>
      <c r="B744" s="2" t="s">
        <v>1971</v>
      </c>
      <c r="C744" s="2" t="e">
        <v>#NAME?</v>
      </c>
      <c r="D744" s="2" t="s">
        <v>1</v>
      </c>
      <c r="E744" s="122">
        <v>92680</v>
      </c>
      <c r="F744" s="119">
        <v>0</v>
      </c>
      <c r="G744" s="119">
        <v>0</v>
      </c>
      <c r="H744" s="122">
        <v>92680</v>
      </c>
      <c r="I744" s="120">
        <f t="shared" si="11"/>
        <v>92680</v>
      </c>
      <c r="J744" s="104" t="s">
        <v>1520</v>
      </c>
      <c r="K744" s="104" t="s">
        <v>1969</v>
      </c>
      <c r="L744" s="103">
        <v>0</v>
      </c>
      <c r="M744" s="121" t="e">
        <v>#VALUE!</v>
      </c>
    </row>
    <row r="745" spans="1:13" hidden="1" x14ac:dyDescent="0.25">
      <c r="A745" s="117" t="s">
        <v>1972</v>
      </c>
      <c r="B745" s="2" t="s">
        <v>1973</v>
      </c>
      <c r="C745" s="2" t="e">
        <v>#NAME?</v>
      </c>
      <c r="D745" s="2" t="s">
        <v>1</v>
      </c>
      <c r="E745" s="122">
        <v>85500</v>
      </c>
      <c r="F745" s="119">
        <v>0</v>
      </c>
      <c r="G745" s="119">
        <v>0</v>
      </c>
      <c r="H745" s="122">
        <v>85500</v>
      </c>
      <c r="I745" s="120">
        <f t="shared" si="11"/>
        <v>85500</v>
      </c>
      <c r="J745" s="104" t="s">
        <v>1520</v>
      </c>
      <c r="K745" s="104" t="s">
        <v>1913</v>
      </c>
      <c r="L745" s="103">
        <v>0</v>
      </c>
      <c r="M745" s="121" t="e">
        <v>#VALUE!</v>
      </c>
    </row>
    <row r="746" spans="1:13" hidden="1" x14ac:dyDescent="0.25">
      <c r="A746" s="117" t="s">
        <v>1974</v>
      </c>
      <c r="B746" s="2" t="s">
        <v>1975</v>
      </c>
      <c r="C746" s="2" t="e">
        <v>#NAME?</v>
      </c>
      <c r="D746" s="2" t="s">
        <v>1</v>
      </c>
      <c r="E746" s="122">
        <v>18375</v>
      </c>
      <c r="F746" s="119">
        <v>0</v>
      </c>
      <c r="G746" s="119">
        <v>0</v>
      </c>
      <c r="H746" s="122">
        <v>18375</v>
      </c>
      <c r="I746" s="120">
        <f t="shared" si="11"/>
        <v>18375</v>
      </c>
      <c r="J746" s="104" t="s">
        <v>1520</v>
      </c>
      <c r="K746" s="104" t="s">
        <v>1913</v>
      </c>
      <c r="L746" s="103">
        <v>0</v>
      </c>
      <c r="M746" s="121" t="e">
        <v>#VALUE!</v>
      </c>
    </row>
    <row r="747" spans="1:13" hidden="1" x14ac:dyDescent="0.25">
      <c r="A747" s="117" t="s">
        <v>1976</v>
      </c>
      <c r="B747" s="2" t="s">
        <v>1977</v>
      </c>
      <c r="C747" s="2" t="e">
        <v>#NAME?</v>
      </c>
      <c r="D747" s="2" t="s">
        <v>1</v>
      </c>
      <c r="E747" s="122">
        <v>3033086</v>
      </c>
      <c r="F747" s="119">
        <v>0</v>
      </c>
      <c r="G747" s="119">
        <v>0</v>
      </c>
      <c r="H747" s="122">
        <v>3033086</v>
      </c>
      <c r="I747" s="120">
        <f t="shared" si="11"/>
        <v>3033086</v>
      </c>
      <c r="J747" s="104" t="s">
        <v>1520</v>
      </c>
      <c r="K747" s="104" t="s">
        <v>1913</v>
      </c>
      <c r="L747" s="103">
        <v>0</v>
      </c>
      <c r="M747" s="121" t="e">
        <v>#VALUE!</v>
      </c>
    </row>
    <row r="748" spans="1:13" hidden="1" x14ac:dyDescent="0.25">
      <c r="A748" s="117" t="s">
        <v>1978</v>
      </c>
      <c r="B748" s="2" t="s">
        <v>1979</v>
      </c>
      <c r="C748" s="2" t="e">
        <v>#NAME?</v>
      </c>
      <c r="D748" s="2" t="s">
        <v>1</v>
      </c>
      <c r="E748" s="122">
        <v>6226948</v>
      </c>
      <c r="F748" s="119">
        <v>7436360</v>
      </c>
      <c r="G748" s="119">
        <v>3882889</v>
      </c>
      <c r="H748" s="122">
        <v>9780419</v>
      </c>
      <c r="I748" s="120">
        <f t="shared" si="11"/>
        <v>9780419</v>
      </c>
      <c r="J748" s="104" t="s">
        <v>1520</v>
      </c>
      <c r="K748" s="104" t="s">
        <v>1913</v>
      </c>
      <c r="L748" s="103">
        <v>0</v>
      </c>
      <c r="M748" s="121" t="e">
        <v>#VALUE!</v>
      </c>
    </row>
    <row r="749" spans="1:13" hidden="1" x14ac:dyDescent="0.25">
      <c r="A749" s="117" t="s">
        <v>1980</v>
      </c>
      <c r="B749" s="2" t="s">
        <v>1981</v>
      </c>
      <c r="C749" s="2" t="e">
        <v>#NAME?</v>
      </c>
      <c r="D749" s="2" t="s">
        <v>1</v>
      </c>
      <c r="E749" s="122">
        <v>14940000</v>
      </c>
      <c r="F749" s="119">
        <v>0</v>
      </c>
      <c r="G749" s="119">
        <v>11628300</v>
      </c>
      <c r="H749" s="122">
        <v>3311700</v>
      </c>
      <c r="I749" s="120">
        <f t="shared" si="11"/>
        <v>3311700</v>
      </c>
      <c r="J749" s="104" t="s">
        <v>1520</v>
      </c>
      <c r="K749" s="104" t="s">
        <v>1913</v>
      </c>
      <c r="L749" s="103">
        <v>0</v>
      </c>
      <c r="M749" s="121" t="e">
        <v>#VALUE!</v>
      </c>
    </row>
    <row r="750" spans="1:13" hidden="1" x14ac:dyDescent="0.25">
      <c r="A750" s="117" t="s">
        <v>1982</v>
      </c>
      <c r="B750" s="2" t="s">
        <v>1983</v>
      </c>
      <c r="C750" s="2" t="e">
        <v>#NAME?</v>
      </c>
      <c r="D750" s="2" t="s">
        <v>1</v>
      </c>
      <c r="E750" s="122">
        <v>7760000</v>
      </c>
      <c r="F750" s="119">
        <v>0</v>
      </c>
      <c r="G750" s="119">
        <v>7453450</v>
      </c>
      <c r="H750" s="122">
        <v>306550</v>
      </c>
      <c r="I750" s="120">
        <f t="shared" si="11"/>
        <v>306550</v>
      </c>
      <c r="J750" s="104" t="s">
        <v>1520</v>
      </c>
      <c r="K750" s="104" t="s">
        <v>1913</v>
      </c>
      <c r="L750" s="103">
        <v>0</v>
      </c>
      <c r="M750" s="121" t="e">
        <v>#VALUE!</v>
      </c>
    </row>
    <row r="751" spans="1:13" hidden="1" x14ac:dyDescent="0.25">
      <c r="A751" s="117" t="s">
        <v>1984</v>
      </c>
      <c r="B751" s="2" t="s">
        <v>1985</v>
      </c>
      <c r="C751" s="2" t="e">
        <v>#NAME?</v>
      </c>
      <c r="D751" s="2" t="s">
        <v>1</v>
      </c>
      <c r="E751" s="122">
        <v>16021934.5</v>
      </c>
      <c r="F751" s="119">
        <v>0</v>
      </c>
      <c r="G751" s="119">
        <v>14284200</v>
      </c>
      <c r="H751" s="122">
        <v>1737734.5</v>
      </c>
      <c r="I751" s="120">
        <f t="shared" si="11"/>
        <v>1737734.5</v>
      </c>
      <c r="J751" s="104" t="s">
        <v>1520</v>
      </c>
      <c r="K751" s="104" t="s">
        <v>1913</v>
      </c>
      <c r="L751" s="103">
        <v>0</v>
      </c>
      <c r="M751" s="121" t="e">
        <v>#VALUE!</v>
      </c>
    </row>
    <row r="752" spans="1:13" hidden="1" x14ac:dyDescent="0.25">
      <c r="A752" s="117" t="s">
        <v>1986</v>
      </c>
      <c r="B752" s="2" t="s">
        <v>1987</v>
      </c>
      <c r="C752" s="2" t="e">
        <v>#NAME?</v>
      </c>
      <c r="D752" s="2" t="s">
        <v>1</v>
      </c>
      <c r="E752" s="122">
        <v>120000</v>
      </c>
      <c r="F752" s="119">
        <v>0</v>
      </c>
      <c r="G752" s="119">
        <v>45714</v>
      </c>
      <c r="H752" s="122">
        <v>74286</v>
      </c>
      <c r="I752" s="120">
        <f t="shared" si="11"/>
        <v>74286</v>
      </c>
      <c r="J752" s="104" t="s">
        <v>1520</v>
      </c>
      <c r="K752" s="104" t="s">
        <v>1913</v>
      </c>
      <c r="L752" s="103">
        <v>0</v>
      </c>
      <c r="M752" s="121" t="e">
        <v>#VALUE!</v>
      </c>
    </row>
    <row r="753" spans="1:13" hidden="1" x14ac:dyDescent="0.25">
      <c r="A753" s="117" t="s">
        <v>1988</v>
      </c>
      <c r="B753" s="2" t="s">
        <v>1989</v>
      </c>
      <c r="C753" s="2" t="e">
        <v>#NAME?</v>
      </c>
      <c r="D753" s="2" t="s">
        <v>1</v>
      </c>
      <c r="E753" s="122">
        <v>40000</v>
      </c>
      <c r="F753" s="119">
        <v>0</v>
      </c>
      <c r="G753" s="119">
        <v>0</v>
      </c>
      <c r="H753" s="122">
        <v>40000</v>
      </c>
      <c r="I753" s="120">
        <f t="shared" si="11"/>
        <v>40000</v>
      </c>
      <c r="J753" s="104" t="s">
        <v>1520</v>
      </c>
      <c r="K753" s="104" t="s">
        <v>1913</v>
      </c>
      <c r="L753" s="103">
        <v>0</v>
      </c>
      <c r="M753" s="121" t="e">
        <v>#VALUE!</v>
      </c>
    </row>
    <row r="754" spans="1:13" hidden="1" x14ac:dyDescent="0.25">
      <c r="A754" s="117" t="s">
        <v>1990</v>
      </c>
      <c r="B754" s="2" t="s">
        <v>1991</v>
      </c>
      <c r="C754" s="2" t="e">
        <v>#NAME?</v>
      </c>
      <c r="D754" s="2" t="s">
        <v>1</v>
      </c>
      <c r="E754" s="122">
        <v>40981</v>
      </c>
      <c r="F754" s="119">
        <f>53850</f>
        <v>53850</v>
      </c>
      <c r="G754" s="119">
        <v>53850</v>
      </c>
      <c r="H754" s="118">
        <f>E754+G754-F754</f>
        <v>40981</v>
      </c>
      <c r="I754" s="120">
        <f t="shared" si="11"/>
        <v>40981</v>
      </c>
      <c r="J754" s="104" t="s">
        <v>1520</v>
      </c>
      <c r="K754" s="104" t="s">
        <v>1913</v>
      </c>
      <c r="L754" s="103">
        <v>0</v>
      </c>
      <c r="M754" s="121" t="e">
        <v>#VALUE!</v>
      </c>
    </row>
    <row r="755" spans="1:13" hidden="1" x14ac:dyDescent="0.25">
      <c r="A755" s="117" t="s">
        <v>1992</v>
      </c>
      <c r="B755" s="2" t="s">
        <v>1993</v>
      </c>
      <c r="C755" s="2" t="e">
        <v>#NAME?</v>
      </c>
      <c r="D755" s="2" t="s">
        <v>1</v>
      </c>
      <c r="E755" s="122">
        <v>1087809</v>
      </c>
      <c r="F755" s="119">
        <v>155642</v>
      </c>
      <c r="G755" s="124">
        <v>379584</v>
      </c>
      <c r="H755" s="122">
        <f>E755+F755-G755</f>
        <v>863867</v>
      </c>
      <c r="I755" s="120">
        <f t="shared" si="11"/>
        <v>863867</v>
      </c>
      <c r="J755" s="104" t="s">
        <v>1520</v>
      </c>
      <c r="K755" s="104" t="s">
        <v>1913</v>
      </c>
      <c r="L755" s="103">
        <v>0</v>
      </c>
      <c r="M755" s="121" t="e">
        <v>#VALUE!</v>
      </c>
    </row>
    <row r="756" spans="1:13" hidden="1" x14ac:dyDescent="0.25">
      <c r="A756" s="117" t="s">
        <v>1994</v>
      </c>
      <c r="B756" s="2" t="s">
        <v>1995</v>
      </c>
      <c r="C756" s="2" t="e">
        <v>#NAME?</v>
      </c>
      <c r="D756" s="2" t="s">
        <v>1</v>
      </c>
      <c r="E756" s="122">
        <v>1000005</v>
      </c>
      <c r="F756" s="119">
        <v>0</v>
      </c>
      <c r="G756" s="119">
        <v>0</v>
      </c>
      <c r="H756" s="122">
        <v>1000005</v>
      </c>
      <c r="I756" s="120">
        <f t="shared" si="11"/>
        <v>1000005</v>
      </c>
      <c r="J756" s="104" t="s">
        <v>1520</v>
      </c>
      <c r="K756" s="104" t="s">
        <v>1913</v>
      </c>
      <c r="L756" s="103">
        <v>0</v>
      </c>
      <c r="M756" s="121" t="e">
        <v>#VALUE!</v>
      </c>
    </row>
    <row r="757" spans="1:13" hidden="1" x14ac:dyDescent="0.25">
      <c r="A757" s="117" t="s">
        <v>1996</v>
      </c>
      <c r="B757" s="2" t="s">
        <v>1997</v>
      </c>
      <c r="C757" s="2" t="e">
        <v>#NAME?</v>
      </c>
      <c r="D757" s="2" t="s">
        <v>1</v>
      </c>
      <c r="E757" s="122">
        <v>59204626</v>
      </c>
      <c r="F757" s="119">
        <v>0</v>
      </c>
      <c r="G757" s="119">
        <v>0</v>
      </c>
      <c r="H757" s="122">
        <v>59204626</v>
      </c>
      <c r="I757" s="120">
        <f t="shared" si="11"/>
        <v>59204626</v>
      </c>
      <c r="J757" s="104" t="s">
        <v>1520</v>
      </c>
      <c r="K757" s="104" t="s">
        <v>1998</v>
      </c>
      <c r="L757" s="103">
        <v>0</v>
      </c>
      <c r="M757" s="121" t="e">
        <v>#VALUE!</v>
      </c>
    </row>
    <row r="758" spans="1:13" hidden="1" x14ac:dyDescent="0.25">
      <c r="A758" s="117" t="s">
        <v>1999</v>
      </c>
      <c r="B758" s="2" t="s">
        <v>2000</v>
      </c>
      <c r="C758" s="2" t="e">
        <v>#NAME?</v>
      </c>
      <c r="D758" s="2" t="s">
        <v>1</v>
      </c>
      <c r="E758" s="122">
        <v>387534</v>
      </c>
      <c r="F758" s="119">
        <v>0</v>
      </c>
      <c r="G758" s="119">
        <v>0</v>
      </c>
      <c r="H758" s="122">
        <v>387534</v>
      </c>
      <c r="I758" s="120">
        <f t="shared" si="11"/>
        <v>387534</v>
      </c>
      <c r="J758" s="104" t="s">
        <v>1520</v>
      </c>
      <c r="K758" s="104" t="s">
        <v>1998</v>
      </c>
      <c r="L758" s="103">
        <v>0</v>
      </c>
      <c r="M758" s="121" t="e">
        <v>#VALUE!</v>
      </c>
    </row>
    <row r="759" spans="1:13" hidden="1" x14ac:dyDescent="0.25">
      <c r="A759" s="117" t="s">
        <v>2001</v>
      </c>
      <c r="B759" s="2" t="s">
        <v>2002</v>
      </c>
      <c r="C759" s="2" t="e">
        <v>#NAME?</v>
      </c>
      <c r="D759" s="2" t="s">
        <v>1</v>
      </c>
      <c r="E759" s="122">
        <v>10283956</v>
      </c>
      <c r="F759" s="119">
        <v>0</v>
      </c>
      <c r="G759" s="119">
        <v>0</v>
      </c>
      <c r="H759" s="122">
        <v>10283956</v>
      </c>
      <c r="I759" s="120">
        <f t="shared" si="11"/>
        <v>10283956</v>
      </c>
      <c r="J759" s="104" t="s">
        <v>1520</v>
      </c>
      <c r="K759" s="104" t="s">
        <v>1998</v>
      </c>
      <c r="L759" s="103">
        <v>0</v>
      </c>
      <c r="M759" s="121" t="e">
        <v>#VALUE!</v>
      </c>
    </row>
    <row r="760" spans="1:13" hidden="1" x14ac:dyDescent="0.25">
      <c r="A760" s="117" t="s">
        <v>2003</v>
      </c>
      <c r="B760" s="2" t="s">
        <v>2004</v>
      </c>
      <c r="C760" s="2" t="e">
        <v>#NAME?</v>
      </c>
      <c r="D760" s="2" t="s">
        <v>1</v>
      </c>
      <c r="E760" s="122">
        <v>19140053</v>
      </c>
      <c r="F760" s="119">
        <v>325740</v>
      </c>
      <c r="G760" s="119">
        <v>0</v>
      </c>
      <c r="H760" s="122">
        <v>19465793</v>
      </c>
      <c r="I760" s="120">
        <f t="shared" si="11"/>
        <v>19465793</v>
      </c>
      <c r="J760" s="104" t="s">
        <v>1520</v>
      </c>
      <c r="K760" s="104" t="s">
        <v>2005</v>
      </c>
      <c r="L760" s="103">
        <v>0</v>
      </c>
      <c r="M760" s="121" t="e">
        <v>#VALUE!</v>
      </c>
    </row>
    <row r="761" spans="1:13" hidden="1" x14ac:dyDescent="0.25">
      <c r="A761" s="117" t="s">
        <v>2006</v>
      </c>
      <c r="B761" s="2" t="s">
        <v>2007</v>
      </c>
      <c r="C761" s="2" t="e">
        <v>#NAME?</v>
      </c>
      <c r="D761" s="2" t="s">
        <v>1</v>
      </c>
      <c r="E761" s="122">
        <v>3302031</v>
      </c>
      <c r="F761" s="119">
        <v>0</v>
      </c>
      <c r="G761" s="119">
        <v>0</v>
      </c>
      <c r="H761" s="122">
        <v>3302031</v>
      </c>
      <c r="I761" s="120">
        <f t="shared" si="11"/>
        <v>3302031</v>
      </c>
      <c r="J761" s="104" t="s">
        <v>1520</v>
      </c>
      <c r="K761" s="104" t="s">
        <v>1969</v>
      </c>
      <c r="L761" s="103">
        <v>0</v>
      </c>
      <c r="M761" s="121" t="e">
        <v>#VALUE!</v>
      </c>
    </row>
    <row r="762" spans="1:13" hidden="1" x14ac:dyDescent="0.25">
      <c r="A762" s="117" t="s">
        <v>2008</v>
      </c>
      <c r="B762" s="2" t="s">
        <v>2009</v>
      </c>
      <c r="C762" s="2" t="e">
        <v>#NAME?</v>
      </c>
      <c r="D762" s="2" t="s">
        <v>1</v>
      </c>
      <c r="E762" s="122">
        <v>13128000</v>
      </c>
      <c r="F762" s="119">
        <v>0</v>
      </c>
      <c r="G762" s="119">
        <v>0</v>
      </c>
      <c r="H762" s="122">
        <v>13128000</v>
      </c>
      <c r="I762" s="120">
        <f t="shared" si="11"/>
        <v>13128000</v>
      </c>
      <c r="J762" s="104" t="s">
        <v>1520</v>
      </c>
      <c r="K762" s="104" t="s">
        <v>1969</v>
      </c>
      <c r="L762" s="103">
        <v>0</v>
      </c>
      <c r="M762" s="121" t="e">
        <v>#VALUE!</v>
      </c>
    </row>
    <row r="763" spans="1:13" hidden="1" x14ac:dyDescent="0.25">
      <c r="A763" s="117" t="s">
        <v>722</v>
      </c>
      <c r="B763" s="2" t="s">
        <v>2010</v>
      </c>
      <c r="C763" s="2" t="e">
        <v>#NAME?</v>
      </c>
      <c r="D763" s="2" t="s">
        <v>1</v>
      </c>
      <c r="E763" s="122">
        <v>0</v>
      </c>
      <c r="F763" s="119">
        <v>16057</v>
      </c>
      <c r="G763" s="119">
        <v>11160</v>
      </c>
      <c r="H763" s="122">
        <v>4897</v>
      </c>
      <c r="I763" s="120">
        <f t="shared" si="11"/>
        <v>4897</v>
      </c>
      <c r="J763" s="104" t="s">
        <v>1520</v>
      </c>
      <c r="K763" s="104" t="s">
        <v>1916</v>
      </c>
      <c r="L763" s="103">
        <v>0</v>
      </c>
      <c r="M763" s="121" t="e">
        <v>#VALUE!</v>
      </c>
    </row>
    <row r="764" spans="1:13" hidden="1" x14ac:dyDescent="0.25">
      <c r="A764" s="117" t="s">
        <v>725</v>
      </c>
      <c r="B764" s="2" t="s">
        <v>2011</v>
      </c>
      <c r="C764" s="2" t="e">
        <v>#NAME?</v>
      </c>
      <c r="D764" s="2" t="s">
        <v>1</v>
      </c>
      <c r="E764" s="122">
        <v>6750</v>
      </c>
      <c r="F764" s="119">
        <v>0</v>
      </c>
      <c r="G764" s="119">
        <v>0</v>
      </c>
      <c r="H764" s="122">
        <v>6750</v>
      </c>
      <c r="I764" s="120">
        <f t="shared" si="11"/>
        <v>6750</v>
      </c>
      <c r="J764" s="104" t="s">
        <v>1520</v>
      </c>
      <c r="K764" s="104" t="s">
        <v>2012</v>
      </c>
      <c r="L764" s="103">
        <v>0</v>
      </c>
      <c r="M764" s="121" t="e">
        <v>#VALUE!</v>
      </c>
    </row>
    <row r="765" spans="1:13" hidden="1" x14ac:dyDescent="0.25">
      <c r="A765" s="117" t="s">
        <v>727</v>
      </c>
      <c r="B765" s="2" t="s">
        <v>2013</v>
      </c>
      <c r="C765" s="2" t="e">
        <v>#NAME?</v>
      </c>
      <c r="D765" s="2" t="s">
        <v>1</v>
      </c>
      <c r="E765" s="122">
        <v>13875</v>
      </c>
      <c r="F765" s="119">
        <v>0</v>
      </c>
      <c r="G765" s="119">
        <v>0</v>
      </c>
      <c r="H765" s="122">
        <v>13875</v>
      </c>
      <c r="I765" s="120">
        <f t="shared" si="11"/>
        <v>13875</v>
      </c>
      <c r="J765" s="104" t="s">
        <v>1520</v>
      </c>
      <c r="K765" s="104" t="s">
        <v>2012</v>
      </c>
      <c r="L765" s="103">
        <v>0</v>
      </c>
      <c r="M765" s="121" t="e">
        <v>#VALUE!</v>
      </c>
    </row>
    <row r="766" spans="1:13" hidden="1" x14ac:dyDescent="0.25">
      <c r="A766" s="117" t="s">
        <v>729</v>
      </c>
      <c r="B766" s="2" t="s">
        <v>2014</v>
      </c>
      <c r="C766" s="2" t="e">
        <v>#NAME?</v>
      </c>
      <c r="D766" s="2" t="s">
        <v>1</v>
      </c>
      <c r="E766" s="122">
        <v>4677036</v>
      </c>
      <c r="F766" s="119">
        <v>0</v>
      </c>
      <c r="G766" s="119">
        <v>0</v>
      </c>
      <c r="H766" s="122">
        <v>4677036</v>
      </c>
      <c r="I766" s="120">
        <f t="shared" si="11"/>
        <v>4677036</v>
      </c>
      <c r="J766" s="104" t="s">
        <v>1520</v>
      </c>
      <c r="K766" s="104" t="s">
        <v>2012</v>
      </c>
      <c r="L766" s="103">
        <v>0</v>
      </c>
      <c r="M766" s="121" t="e">
        <v>#VALUE!</v>
      </c>
    </row>
    <row r="767" spans="1:13" hidden="1" x14ac:dyDescent="0.25">
      <c r="A767" s="117" t="s">
        <v>731</v>
      </c>
      <c r="B767" s="2" t="s">
        <v>2015</v>
      </c>
      <c r="C767" s="2" t="e">
        <v>#NAME?</v>
      </c>
      <c r="D767" s="2" t="s">
        <v>1</v>
      </c>
      <c r="E767" s="122">
        <v>10313437</v>
      </c>
      <c r="F767" s="119">
        <v>0</v>
      </c>
      <c r="G767" s="119">
        <v>0</v>
      </c>
      <c r="H767" s="122">
        <v>10313437</v>
      </c>
      <c r="I767" s="120">
        <f t="shared" si="11"/>
        <v>10313437</v>
      </c>
      <c r="J767" s="104" t="s">
        <v>1520</v>
      </c>
      <c r="K767" s="104" t="s">
        <v>2012</v>
      </c>
      <c r="L767" s="103">
        <v>0</v>
      </c>
      <c r="M767" s="121" t="e">
        <v>#VALUE!</v>
      </c>
    </row>
    <row r="768" spans="1:13" hidden="1" x14ac:dyDescent="0.25">
      <c r="A768" s="117" t="s">
        <v>733</v>
      </c>
      <c r="B768" s="2" t="s">
        <v>2016</v>
      </c>
      <c r="C768" s="2" t="e">
        <v>#NAME?</v>
      </c>
      <c r="D768" s="2" t="s">
        <v>1</v>
      </c>
      <c r="E768" s="122">
        <v>268200</v>
      </c>
      <c r="F768" s="119">
        <v>0</v>
      </c>
      <c r="G768" s="119">
        <v>0</v>
      </c>
      <c r="H768" s="122">
        <v>268200</v>
      </c>
      <c r="I768" s="120">
        <f t="shared" si="11"/>
        <v>268200</v>
      </c>
      <c r="J768" s="104" t="s">
        <v>1520</v>
      </c>
      <c r="K768" s="104" t="s">
        <v>2012</v>
      </c>
      <c r="L768" s="103">
        <v>0</v>
      </c>
      <c r="M768" s="121" t="e">
        <v>#VALUE!</v>
      </c>
    </row>
    <row r="769" spans="1:13" hidden="1" x14ac:dyDescent="0.25">
      <c r="A769" s="117" t="s">
        <v>735</v>
      </c>
      <c r="B769" s="2" t="s">
        <v>2017</v>
      </c>
      <c r="C769" s="2" t="e">
        <v>#NAME?</v>
      </c>
      <c r="D769" s="2" t="s">
        <v>1</v>
      </c>
      <c r="E769" s="122">
        <v>285828</v>
      </c>
      <c r="F769" s="119">
        <v>0</v>
      </c>
      <c r="G769" s="119">
        <v>0</v>
      </c>
      <c r="H769" s="122">
        <v>285828</v>
      </c>
      <c r="I769" s="120">
        <f t="shared" si="11"/>
        <v>285828</v>
      </c>
      <c r="J769" s="104" t="s">
        <v>1520</v>
      </c>
      <c r="K769" s="104" t="s">
        <v>1908</v>
      </c>
      <c r="L769" s="103">
        <v>0</v>
      </c>
      <c r="M769" s="121" t="e">
        <v>#VALUE!</v>
      </c>
    </row>
    <row r="770" spans="1:13" hidden="1" x14ac:dyDescent="0.25">
      <c r="A770" s="117" t="s">
        <v>737</v>
      </c>
      <c r="B770" s="2" t="s">
        <v>2018</v>
      </c>
      <c r="C770" s="2" t="e">
        <v>#NAME?</v>
      </c>
      <c r="D770" s="2" t="s">
        <v>1</v>
      </c>
      <c r="E770" s="122">
        <v>105875</v>
      </c>
      <c r="F770" s="119">
        <v>0</v>
      </c>
      <c r="G770" s="119">
        <v>0</v>
      </c>
      <c r="H770" s="122">
        <v>105875</v>
      </c>
      <c r="I770" s="120">
        <f t="shared" si="11"/>
        <v>105875</v>
      </c>
      <c r="J770" s="104" t="s">
        <v>1520</v>
      </c>
      <c r="K770" s="104" t="s">
        <v>2012</v>
      </c>
      <c r="L770" s="103">
        <v>0</v>
      </c>
      <c r="M770" s="121" t="e">
        <v>#VALUE!</v>
      </c>
    </row>
    <row r="771" spans="1:13" hidden="1" x14ac:dyDescent="0.25">
      <c r="A771" s="117" t="s">
        <v>739</v>
      </c>
      <c r="B771" s="2" t="s">
        <v>2019</v>
      </c>
      <c r="C771" s="2" t="e">
        <v>#NAME?</v>
      </c>
      <c r="D771" s="2" t="s">
        <v>1</v>
      </c>
      <c r="E771" s="122">
        <v>44619534</v>
      </c>
      <c r="F771" s="119">
        <v>0</v>
      </c>
      <c r="G771" s="119">
        <v>140808</v>
      </c>
      <c r="H771" s="122">
        <v>44478726</v>
      </c>
      <c r="I771" s="120">
        <f t="shared" si="11"/>
        <v>44478726</v>
      </c>
      <c r="J771" s="104" t="s">
        <v>1520</v>
      </c>
      <c r="K771" s="104" t="s">
        <v>2012</v>
      </c>
      <c r="L771" s="103">
        <v>0</v>
      </c>
      <c r="M771" s="121" t="e">
        <v>#VALUE!</v>
      </c>
    </row>
    <row r="772" spans="1:13" hidden="1" x14ac:dyDescent="0.25">
      <c r="A772" s="117" t="s">
        <v>741</v>
      </c>
      <c r="B772" s="2" t="s">
        <v>2020</v>
      </c>
      <c r="C772" s="2" t="e">
        <v>#NAME?</v>
      </c>
      <c r="D772" s="2" t="s">
        <v>1</v>
      </c>
      <c r="E772" s="122">
        <v>1334750</v>
      </c>
      <c r="F772" s="119">
        <v>0</v>
      </c>
      <c r="G772" s="119">
        <v>0</v>
      </c>
      <c r="H772" s="122">
        <v>1334750</v>
      </c>
      <c r="I772" s="120">
        <f t="shared" si="11"/>
        <v>1334750</v>
      </c>
      <c r="J772" s="104" t="s">
        <v>1520</v>
      </c>
      <c r="K772" s="104" t="s">
        <v>2012</v>
      </c>
      <c r="L772" s="103">
        <v>0</v>
      </c>
      <c r="M772" s="121" t="e">
        <v>#VALUE!</v>
      </c>
    </row>
    <row r="773" spans="1:13" hidden="1" x14ac:dyDescent="0.25">
      <c r="A773" s="117" t="s">
        <v>742</v>
      </c>
      <c r="B773" s="2" t="s">
        <v>2012</v>
      </c>
      <c r="C773" s="2" t="e">
        <v>#NAME?</v>
      </c>
      <c r="D773" s="2" t="s">
        <v>1</v>
      </c>
      <c r="E773" s="122">
        <v>97265386.5</v>
      </c>
      <c r="F773" s="119">
        <v>5507457</v>
      </c>
      <c r="G773" s="119">
        <v>2417941</v>
      </c>
      <c r="H773" s="122">
        <v>100354902.5</v>
      </c>
      <c r="I773" s="120">
        <f t="shared" si="11"/>
        <v>100354902.5</v>
      </c>
      <c r="J773" s="104" t="s">
        <v>1520</v>
      </c>
      <c r="K773" s="104" t="s">
        <v>2012</v>
      </c>
      <c r="L773" s="103">
        <v>0</v>
      </c>
      <c r="M773" s="121" t="e">
        <v>#VALUE!</v>
      </c>
    </row>
    <row r="774" spans="1:13" hidden="1" x14ac:dyDescent="0.25">
      <c r="A774" s="117" t="s">
        <v>1357</v>
      </c>
      <c r="B774" s="2" t="s">
        <v>1908</v>
      </c>
      <c r="C774" s="2" t="e">
        <v>#NAME?</v>
      </c>
      <c r="D774" s="2" t="s">
        <v>1</v>
      </c>
      <c r="E774" s="122">
        <v>16828073</v>
      </c>
      <c r="F774" s="119">
        <v>1959429</v>
      </c>
      <c r="G774" s="119">
        <v>0</v>
      </c>
      <c r="H774" s="122">
        <v>18787502</v>
      </c>
      <c r="I774" s="120">
        <f t="shared" si="11"/>
        <v>18787502</v>
      </c>
      <c r="J774" s="104" t="s">
        <v>1520</v>
      </c>
      <c r="K774" s="104" t="s">
        <v>1908</v>
      </c>
      <c r="L774" s="103">
        <v>0</v>
      </c>
      <c r="M774" s="121" t="e">
        <v>#VALUE!</v>
      </c>
    </row>
    <row r="775" spans="1:13" hidden="1" x14ac:dyDescent="0.25">
      <c r="A775" s="117" t="s">
        <v>2021</v>
      </c>
      <c r="B775" s="2" t="s">
        <v>2022</v>
      </c>
      <c r="C775" s="2" t="e">
        <v>#NAME?</v>
      </c>
      <c r="D775" s="2" t="s">
        <v>1</v>
      </c>
      <c r="E775" s="122">
        <v>1494280</v>
      </c>
      <c r="F775" s="119">
        <v>1134853</v>
      </c>
      <c r="G775" s="119">
        <v>4638</v>
      </c>
      <c r="H775" s="122">
        <v>2624495</v>
      </c>
      <c r="I775" s="120">
        <f t="shared" si="11"/>
        <v>2624495</v>
      </c>
      <c r="J775" s="104" t="s">
        <v>1520</v>
      </c>
      <c r="K775" s="104" t="s">
        <v>2023</v>
      </c>
      <c r="L775" s="103">
        <v>0</v>
      </c>
      <c r="M775" s="121" t="e">
        <v>#VALUE!</v>
      </c>
    </row>
    <row r="776" spans="1:13" hidden="1" x14ac:dyDescent="0.25">
      <c r="A776" s="117" t="s">
        <v>2024</v>
      </c>
      <c r="B776" s="2" t="s">
        <v>2023</v>
      </c>
      <c r="C776" s="2" t="e">
        <v>#NAME?</v>
      </c>
      <c r="D776" s="2" t="s">
        <v>1</v>
      </c>
      <c r="E776" s="122">
        <v>4978225.58</v>
      </c>
      <c r="F776" s="119">
        <v>331866</v>
      </c>
      <c r="G776" s="119">
        <v>0</v>
      </c>
      <c r="H776" s="122">
        <v>5310091.58</v>
      </c>
      <c r="I776" s="120">
        <f t="shared" si="11"/>
        <v>5310091.58</v>
      </c>
      <c r="J776" s="104" t="s">
        <v>1520</v>
      </c>
      <c r="K776" s="104" t="s">
        <v>2023</v>
      </c>
      <c r="L776" s="103">
        <v>0</v>
      </c>
      <c r="M776" s="121" t="e">
        <v>#VALUE!</v>
      </c>
    </row>
    <row r="777" spans="1:13" hidden="1" x14ac:dyDescent="0.25">
      <c r="A777" s="117" t="s">
        <v>2025</v>
      </c>
      <c r="B777" s="2" t="s">
        <v>2026</v>
      </c>
      <c r="C777" s="2" t="e">
        <v>#NAME?</v>
      </c>
      <c r="D777" s="2" t="s">
        <v>1</v>
      </c>
      <c r="E777" s="122">
        <v>196500</v>
      </c>
      <c r="F777" s="119">
        <v>0</v>
      </c>
      <c r="G777" s="119">
        <v>0</v>
      </c>
      <c r="H777" s="122">
        <v>196500</v>
      </c>
      <c r="I777" s="120">
        <f t="shared" ref="I777:I840" si="12">IF(D777="dr",H777,-H777)</f>
        <v>196500</v>
      </c>
      <c r="J777" s="104" t="s">
        <v>1520</v>
      </c>
      <c r="K777" s="104" t="s">
        <v>2005</v>
      </c>
      <c r="L777" s="103">
        <v>0</v>
      </c>
      <c r="M777" s="121" t="e">
        <v>#VALUE!</v>
      </c>
    </row>
    <row r="778" spans="1:13" hidden="1" x14ac:dyDescent="0.25">
      <c r="A778" s="117" t="s">
        <v>2027</v>
      </c>
      <c r="B778" s="2" t="s">
        <v>2028</v>
      </c>
      <c r="C778" s="2" t="e">
        <v>#NAME?</v>
      </c>
      <c r="D778" s="2" t="s">
        <v>1</v>
      </c>
      <c r="E778" s="122">
        <v>197296</v>
      </c>
      <c r="F778" s="119">
        <v>0</v>
      </c>
      <c r="G778" s="119">
        <v>0</v>
      </c>
      <c r="H778" s="122">
        <v>197296</v>
      </c>
      <c r="I778" s="120">
        <f t="shared" si="12"/>
        <v>197296</v>
      </c>
      <c r="J778" s="104" t="s">
        <v>1520</v>
      </c>
      <c r="K778" s="104" t="s">
        <v>1916</v>
      </c>
      <c r="L778" s="103">
        <v>0</v>
      </c>
      <c r="M778" s="121" t="e">
        <v>#VALUE!</v>
      </c>
    </row>
    <row r="779" spans="1:13" hidden="1" x14ac:dyDescent="0.25">
      <c r="A779" s="117" t="s">
        <v>1387</v>
      </c>
      <c r="B779" s="2" t="s">
        <v>2029</v>
      </c>
      <c r="C779" s="2" t="e">
        <v>#NAME?</v>
      </c>
      <c r="D779" s="2" t="s">
        <v>1</v>
      </c>
      <c r="E779" s="122">
        <v>32500</v>
      </c>
      <c r="F779" s="119">
        <v>0</v>
      </c>
      <c r="G779" s="119">
        <v>0</v>
      </c>
      <c r="H779" s="122">
        <v>32500</v>
      </c>
      <c r="I779" s="120">
        <f t="shared" si="12"/>
        <v>32500</v>
      </c>
      <c r="J779" s="104" t="s">
        <v>1520</v>
      </c>
      <c r="K779" s="104" t="s">
        <v>1916</v>
      </c>
      <c r="L779" s="103">
        <v>0</v>
      </c>
      <c r="M779" s="121" t="e">
        <v>#VALUE!</v>
      </c>
    </row>
    <row r="780" spans="1:13" hidden="1" x14ac:dyDescent="0.25">
      <c r="A780" s="117" t="s">
        <v>1389</v>
      </c>
      <c r="B780" s="2" t="s">
        <v>2030</v>
      </c>
      <c r="C780" s="2" t="e">
        <v>#NAME?</v>
      </c>
      <c r="D780" s="2" t="s">
        <v>1</v>
      </c>
      <c r="E780" s="122">
        <v>14302760</v>
      </c>
      <c r="F780" s="119">
        <v>0</v>
      </c>
      <c r="G780" s="119">
        <v>0</v>
      </c>
      <c r="H780" s="122">
        <v>14302760</v>
      </c>
      <c r="I780" s="120">
        <f t="shared" si="12"/>
        <v>14302760</v>
      </c>
      <c r="J780" s="104" t="s">
        <v>1520</v>
      </c>
      <c r="K780" s="104" t="s">
        <v>1916</v>
      </c>
      <c r="L780" s="103">
        <v>0</v>
      </c>
      <c r="M780" s="121" t="e">
        <v>#VALUE!</v>
      </c>
    </row>
    <row r="781" spans="1:13" hidden="1" x14ac:dyDescent="0.25">
      <c r="A781" s="117" t="s">
        <v>1392</v>
      </c>
      <c r="B781" s="2" t="s">
        <v>2031</v>
      </c>
      <c r="C781" s="2" t="e">
        <v>#NAME?</v>
      </c>
      <c r="D781" s="2" t="s">
        <v>1</v>
      </c>
      <c r="E781" s="122">
        <v>78790</v>
      </c>
      <c r="F781" s="119">
        <v>0</v>
      </c>
      <c r="G781" s="119">
        <v>0</v>
      </c>
      <c r="H781" s="122">
        <v>78790</v>
      </c>
      <c r="I781" s="120">
        <f t="shared" si="12"/>
        <v>78790</v>
      </c>
      <c r="J781" s="104" t="s">
        <v>1520</v>
      </c>
      <c r="K781" s="104" t="s">
        <v>2005</v>
      </c>
      <c r="L781" s="103">
        <v>0</v>
      </c>
      <c r="M781" s="121" t="e">
        <v>#VALUE!</v>
      </c>
    </row>
    <row r="782" spans="1:13" hidden="1" x14ac:dyDescent="0.25">
      <c r="A782" s="117" t="s">
        <v>2032</v>
      </c>
      <c r="B782" s="2" t="s">
        <v>2033</v>
      </c>
      <c r="C782" s="2" t="e">
        <v>#NAME?</v>
      </c>
      <c r="D782" s="2" t="s">
        <v>1</v>
      </c>
      <c r="E782" s="122">
        <v>70865</v>
      </c>
      <c r="F782" s="119">
        <v>0</v>
      </c>
      <c r="G782" s="119">
        <v>0</v>
      </c>
      <c r="H782" s="122">
        <v>70865</v>
      </c>
      <c r="I782" s="120">
        <f t="shared" si="12"/>
        <v>70865</v>
      </c>
      <c r="J782" s="104" t="s">
        <v>1520</v>
      </c>
      <c r="K782" s="104" t="s">
        <v>2005</v>
      </c>
      <c r="L782" s="103">
        <v>0</v>
      </c>
      <c r="M782" s="121" t="e">
        <v>#VALUE!</v>
      </c>
    </row>
    <row r="783" spans="1:13" hidden="1" x14ac:dyDescent="0.25">
      <c r="A783" s="117" t="s">
        <v>1394</v>
      </c>
      <c r="B783" s="2" t="s">
        <v>2034</v>
      </c>
      <c r="C783" s="2" t="e">
        <v>#NAME?</v>
      </c>
      <c r="D783" s="2" t="s">
        <v>1</v>
      </c>
      <c r="E783" s="122">
        <v>452000</v>
      </c>
      <c r="F783" s="119">
        <v>0</v>
      </c>
      <c r="G783" s="119">
        <v>0</v>
      </c>
      <c r="H783" s="122">
        <v>452000</v>
      </c>
      <c r="I783" s="120">
        <f t="shared" si="12"/>
        <v>452000</v>
      </c>
      <c r="J783" s="104" t="s">
        <v>1520</v>
      </c>
      <c r="K783" s="104" t="s">
        <v>2005</v>
      </c>
      <c r="L783" s="103">
        <v>0</v>
      </c>
      <c r="M783" s="121" t="e">
        <v>#VALUE!</v>
      </c>
    </row>
    <row r="784" spans="1:13" hidden="1" x14ac:dyDescent="0.25">
      <c r="A784" s="117" t="s">
        <v>1397</v>
      </c>
      <c r="B784" s="2" t="s">
        <v>2035</v>
      </c>
      <c r="C784" s="2" t="e">
        <v>#NAME?</v>
      </c>
      <c r="D784" s="2" t="s">
        <v>1</v>
      </c>
      <c r="E784" s="122">
        <v>707912</v>
      </c>
      <c r="F784" s="119">
        <v>0</v>
      </c>
      <c r="G784" s="119">
        <v>0</v>
      </c>
      <c r="H784" s="122">
        <v>707912</v>
      </c>
      <c r="I784" s="120">
        <f t="shared" si="12"/>
        <v>707912</v>
      </c>
      <c r="J784" s="104" t="s">
        <v>1520</v>
      </c>
      <c r="K784" s="104" t="s">
        <v>2005</v>
      </c>
      <c r="L784" s="103">
        <v>0</v>
      </c>
      <c r="M784" s="121" t="e">
        <v>#VALUE!</v>
      </c>
    </row>
    <row r="785" spans="1:13" hidden="1" x14ac:dyDescent="0.25">
      <c r="A785" s="117" t="s">
        <v>1399</v>
      </c>
      <c r="B785" s="2" t="s">
        <v>2036</v>
      </c>
      <c r="C785" s="2" t="e">
        <v>#NAME?</v>
      </c>
      <c r="D785" s="2" t="s">
        <v>1</v>
      </c>
      <c r="E785" s="122">
        <v>870000</v>
      </c>
      <c r="F785" s="119">
        <v>0</v>
      </c>
      <c r="G785" s="119">
        <v>0</v>
      </c>
      <c r="H785" s="122">
        <v>870000</v>
      </c>
      <c r="I785" s="120">
        <f t="shared" si="12"/>
        <v>870000</v>
      </c>
      <c r="J785" s="104" t="s">
        <v>1520</v>
      </c>
      <c r="K785" s="104" t="s">
        <v>2005</v>
      </c>
      <c r="L785" s="103">
        <v>0</v>
      </c>
      <c r="M785" s="121" t="e">
        <v>#VALUE!</v>
      </c>
    </row>
    <row r="786" spans="1:13" hidden="1" x14ac:dyDescent="0.25">
      <c r="A786" s="117" t="s">
        <v>1402</v>
      </c>
      <c r="B786" s="2" t="s">
        <v>2037</v>
      </c>
      <c r="C786" s="2" t="e">
        <v>#NAME?</v>
      </c>
      <c r="D786" s="2" t="s">
        <v>1</v>
      </c>
      <c r="E786" s="122">
        <v>215250</v>
      </c>
      <c r="F786" s="119">
        <v>0</v>
      </c>
      <c r="G786" s="119">
        <v>0</v>
      </c>
      <c r="H786" s="122">
        <v>215250</v>
      </c>
      <c r="I786" s="120">
        <f t="shared" si="12"/>
        <v>215250</v>
      </c>
      <c r="J786" s="104" t="s">
        <v>1520</v>
      </c>
      <c r="K786" s="104" t="s">
        <v>2005</v>
      </c>
      <c r="L786" s="103">
        <v>0</v>
      </c>
      <c r="M786" s="121" t="e">
        <v>#VALUE!</v>
      </c>
    </row>
    <row r="787" spans="1:13" hidden="1" x14ac:dyDescent="0.25">
      <c r="A787" s="117" t="s">
        <v>1405</v>
      </c>
      <c r="B787" s="2" t="s">
        <v>2038</v>
      </c>
      <c r="C787" s="2" t="e">
        <v>#NAME?</v>
      </c>
      <c r="D787" s="2" t="s">
        <v>1</v>
      </c>
      <c r="E787" s="122">
        <v>120375</v>
      </c>
      <c r="F787" s="119">
        <v>0</v>
      </c>
      <c r="G787" s="119">
        <v>0</v>
      </c>
      <c r="H787" s="122">
        <v>120375</v>
      </c>
      <c r="I787" s="120">
        <f t="shared" si="12"/>
        <v>120375</v>
      </c>
      <c r="J787" s="104" t="s">
        <v>1520</v>
      </c>
      <c r="K787" s="104" t="s">
        <v>1916</v>
      </c>
      <c r="L787" s="103">
        <v>0</v>
      </c>
      <c r="M787" s="121" t="e">
        <v>#VALUE!</v>
      </c>
    </row>
    <row r="788" spans="1:13" hidden="1" x14ac:dyDescent="0.25">
      <c r="A788" s="117" t="s">
        <v>1407</v>
      </c>
      <c r="B788" s="2" t="s">
        <v>2039</v>
      </c>
      <c r="C788" s="2" t="e">
        <v>#NAME?</v>
      </c>
      <c r="D788" s="2" t="s">
        <v>1</v>
      </c>
      <c r="E788" s="122">
        <v>222187</v>
      </c>
      <c r="F788" s="119">
        <v>0</v>
      </c>
      <c r="G788" s="119">
        <v>0</v>
      </c>
      <c r="H788" s="122">
        <v>222187</v>
      </c>
      <c r="I788" s="120">
        <f t="shared" si="12"/>
        <v>222187</v>
      </c>
      <c r="J788" s="104" t="s">
        <v>1520</v>
      </c>
      <c r="K788" s="104" t="s">
        <v>1916</v>
      </c>
      <c r="L788" s="103">
        <v>0</v>
      </c>
      <c r="M788" s="121" t="e">
        <v>#VALUE!</v>
      </c>
    </row>
    <row r="789" spans="1:13" hidden="1" x14ac:dyDescent="0.25">
      <c r="A789" s="117" t="s">
        <v>1409</v>
      </c>
      <c r="B789" s="2" t="s">
        <v>2040</v>
      </c>
      <c r="C789" s="2" t="e">
        <v>#NAME?</v>
      </c>
      <c r="D789" s="2" t="s">
        <v>1</v>
      </c>
      <c r="E789" s="122">
        <v>370688</v>
      </c>
      <c r="F789" s="119">
        <v>0</v>
      </c>
      <c r="G789" s="119">
        <v>0</v>
      </c>
      <c r="H789" s="122">
        <v>370688</v>
      </c>
      <c r="I789" s="120">
        <f t="shared" si="12"/>
        <v>370688</v>
      </c>
      <c r="J789" s="104" t="s">
        <v>1520</v>
      </c>
      <c r="K789" s="104" t="s">
        <v>1916</v>
      </c>
      <c r="L789" s="103">
        <v>0</v>
      </c>
      <c r="M789" s="121" t="e">
        <v>#VALUE!</v>
      </c>
    </row>
    <row r="790" spans="1:13" hidden="1" x14ac:dyDescent="0.25">
      <c r="A790" s="117" t="s">
        <v>1411</v>
      </c>
      <c r="B790" s="2" t="s">
        <v>2041</v>
      </c>
      <c r="C790" s="2" t="e">
        <v>#NAME?</v>
      </c>
      <c r="D790" s="2" t="s">
        <v>1</v>
      </c>
      <c r="E790" s="122">
        <v>62437</v>
      </c>
      <c r="F790" s="119">
        <v>0</v>
      </c>
      <c r="G790" s="119">
        <v>0</v>
      </c>
      <c r="H790" s="122">
        <v>62437</v>
      </c>
      <c r="I790" s="120">
        <f t="shared" si="12"/>
        <v>62437</v>
      </c>
      <c r="J790" s="104" t="s">
        <v>1520</v>
      </c>
      <c r="K790" s="104" t="s">
        <v>1916</v>
      </c>
      <c r="L790" s="103">
        <v>0</v>
      </c>
      <c r="M790" s="121" t="e">
        <v>#VALUE!</v>
      </c>
    </row>
    <row r="791" spans="1:13" hidden="1" x14ac:dyDescent="0.25">
      <c r="A791" s="117" t="s">
        <v>1413</v>
      </c>
      <c r="B791" s="2" t="s">
        <v>2042</v>
      </c>
      <c r="C791" s="2" t="e">
        <v>#NAME?</v>
      </c>
      <c r="D791" s="2" t="s">
        <v>1</v>
      </c>
      <c r="E791" s="122">
        <v>374343</v>
      </c>
      <c r="F791" s="119">
        <v>0</v>
      </c>
      <c r="G791" s="119">
        <v>0</v>
      </c>
      <c r="H791" s="122">
        <v>374343</v>
      </c>
      <c r="I791" s="120">
        <f t="shared" si="12"/>
        <v>374343</v>
      </c>
      <c r="J791" s="104" t="s">
        <v>1520</v>
      </c>
      <c r="K791" s="104" t="s">
        <v>1916</v>
      </c>
      <c r="L791" s="103">
        <v>0</v>
      </c>
      <c r="M791" s="121" t="e">
        <v>#VALUE!</v>
      </c>
    </row>
    <row r="792" spans="1:13" hidden="1" x14ac:dyDescent="0.25">
      <c r="A792" s="117" t="s">
        <v>1415</v>
      </c>
      <c r="B792" s="2" t="s">
        <v>2043</v>
      </c>
      <c r="C792" s="2" t="e">
        <v>#NAME?</v>
      </c>
      <c r="D792" s="2" t="s">
        <v>1</v>
      </c>
      <c r="E792" s="122">
        <v>315000</v>
      </c>
      <c r="F792" s="119">
        <v>0</v>
      </c>
      <c r="G792" s="119">
        <v>0</v>
      </c>
      <c r="H792" s="122">
        <v>315000</v>
      </c>
      <c r="I792" s="120">
        <f t="shared" si="12"/>
        <v>315000</v>
      </c>
      <c r="J792" s="104" t="s">
        <v>1520</v>
      </c>
      <c r="K792" s="104" t="s">
        <v>1916</v>
      </c>
      <c r="L792" s="103">
        <v>0</v>
      </c>
      <c r="M792" s="121" t="e">
        <v>#VALUE!</v>
      </c>
    </row>
    <row r="793" spans="1:13" hidden="1" x14ac:dyDescent="0.25">
      <c r="A793" s="117" t="s">
        <v>1418</v>
      </c>
      <c r="B793" s="2" t="s">
        <v>2044</v>
      </c>
      <c r="C793" s="2" t="e">
        <v>#NAME?</v>
      </c>
      <c r="D793" s="2" t="s">
        <v>1</v>
      </c>
      <c r="E793" s="122">
        <v>165036</v>
      </c>
      <c r="F793" s="119">
        <v>0</v>
      </c>
      <c r="G793" s="119">
        <v>0</v>
      </c>
      <c r="H793" s="122">
        <v>165036</v>
      </c>
      <c r="I793" s="120">
        <f t="shared" si="12"/>
        <v>165036</v>
      </c>
      <c r="J793" s="104" t="s">
        <v>1520</v>
      </c>
      <c r="K793" s="104" t="s">
        <v>1916</v>
      </c>
      <c r="L793" s="103">
        <v>0</v>
      </c>
      <c r="M793" s="121" t="e">
        <v>#VALUE!</v>
      </c>
    </row>
    <row r="794" spans="1:13" hidden="1" x14ac:dyDescent="0.25">
      <c r="A794" s="117" t="s">
        <v>1420</v>
      </c>
      <c r="B794" s="2" t="s">
        <v>2045</v>
      </c>
      <c r="C794" s="2" t="e">
        <v>#NAME?</v>
      </c>
      <c r="D794" s="2" t="s">
        <v>1</v>
      </c>
      <c r="E794" s="122">
        <v>12810</v>
      </c>
      <c r="F794" s="119">
        <v>0</v>
      </c>
      <c r="G794" s="119">
        <v>0</v>
      </c>
      <c r="H794" s="122">
        <v>12810</v>
      </c>
      <c r="I794" s="120">
        <f t="shared" si="12"/>
        <v>12810</v>
      </c>
      <c r="J794" s="104" t="s">
        <v>1520</v>
      </c>
      <c r="K794" s="104" t="s">
        <v>2005</v>
      </c>
      <c r="L794" s="103">
        <v>0</v>
      </c>
      <c r="M794" s="121" t="e">
        <v>#VALUE!</v>
      </c>
    </row>
    <row r="795" spans="1:13" hidden="1" x14ac:dyDescent="0.25">
      <c r="A795" s="117" t="s">
        <v>2046</v>
      </c>
      <c r="B795" s="2" t="s">
        <v>2047</v>
      </c>
      <c r="C795" s="2" t="e">
        <v>#NAME?</v>
      </c>
      <c r="D795" s="2" t="s">
        <v>1</v>
      </c>
      <c r="E795" s="122">
        <v>769250</v>
      </c>
      <c r="F795" s="119">
        <v>0</v>
      </c>
      <c r="G795" s="119">
        <v>0</v>
      </c>
      <c r="H795" s="122">
        <v>769250</v>
      </c>
      <c r="I795" s="120">
        <f t="shared" si="12"/>
        <v>769250</v>
      </c>
      <c r="J795" s="104" t="s">
        <v>1520</v>
      </c>
      <c r="K795" s="104" t="s">
        <v>1913</v>
      </c>
      <c r="L795" s="103">
        <v>0</v>
      </c>
      <c r="M795" s="121" t="e">
        <v>#VALUE!</v>
      </c>
    </row>
    <row r="796" spans="1:13" hidden="1" x14ac:dyDescent="0.25">
      <c r="A796" s="117" t="s">
        <v>2048</v>
      </c>
      <c r="B796" s="2" t="s">
        <v>2049</v>
      </c>
      <c r="C796" s="2" t="e">
        <v>#NAME?</v>
      </c>
      <c r="D796" s="2" t="s">
        <v>1</v>
      </c>
      <c r="E796" s="122">
        <v>3268654</v>
      </c>
      <c r="F796" s="119">
        <v>2121705</v>
      </c>
      <c r="G796" s="119">
        <v>1034860</v>
      </c>
      <c r="H796" s="122">
        <v>4355499</v>
      </c>
      <c r="I796" s="120">
        <f t="shared" si="12"/>
        <v>4355499</v>
      </c>
      <c r="J796" s="104" t="s">
        <v>1520</v>
      </c>
      <c r="K796" s="104" t="s">
        <v>2012</v>
      </c>
      <c r="L796" s="103">
        <v>0</v>
      </c>
      <c r="M796" s="121" t="e">
        <v>#VALUE!</v>
      </c>
    </row>
    <row r="797" spans="1:13" hidden="1" x14ac:dyDescent="0.25">
      <c r="A797" s="117" t="s">
        <v>2050</v>
      </c>
      <c r="B797" s="2" t="s">
        <v>2051</v>
      </c>
      <c r="C797" s="2" t="e">
        <v>#NAME?</v>
      </c>
      <c r="D797" s="2" t="s">
        <v>1</v>
      </c>
      <c r="E797" s="122">
        <v>123550</v>
      </c>
      <c r="F797" s="119">
        <v>0</v>
      </c>
      <c r="G797" s="119">
        <v>0</v>
      </c>
      <c r="H797" s="122">
        <v>123550</v>
      </c>
      <c r="I797" s="120">
        <f t="shared" si="12"/>
        <v>123550</v>
      </c>
      <c r="J797" s="104" t="s">
        <v>1520</v>
      </c>
      <c r="K797" s="104" t="s">
        <v>1913</v>
      </c>
      <c r="L797" s="103">
        <v>0</v>
      </c>
      <c r="M797" s="121" t="e">
        <v>#VALUE!</v>
      </c>
    </row>
    <row r="798" spans="1:13" hidden="1" x14ac:dyDescent="0.25">
      <c r="A798" s="117" t="s">
        <v>2052</v>
      </c>
      <c r="B798" s="2" t="s">
        <v>2053</v>
      </c>
      <c r="C798" s="2" t="e">
        <v>#NAME?</v>
      </c>
      <c r="D798" s="2" t="s">
        <v>1</v>
      </c>
      <c r="E798" s="122">
        <v>147817</v>
      </c>
      <c r="F798" s="119">
        <v>0</v>
      </c>
      <c r="G798" s="119">
        <v>0</v>
      </c>
      <c r="H798" s="122">
        <v>147817</v>
      </c>
      <c r="I798" s="120">
        <f t="shared" si="12"/>
        <v>147817</v>
      </c>
      <c r="J798" s="104" t="s">
        <v>1520</v>
      </c>
      <c r="K798" s="104" t="s">
        <v>2012</v>
      </c>
      <c r="L798" s="103">
        <v>0</v>
      </c>
      <c r="M798" s="121" t="e">
        <v>#VALUE!</v>
      </c>
    </row>
    <row r="799" spans="1:13" hidden="1" x14ac:dyDescent="0.25">
      <c r="A799" s="117" t="s">
        <v>2054</v>
      </c>
      <c r="B799" s="2" t="s">
        <v>2055</v>
      </c>
      <c r="C799" s="2" t="e">
        <v>#NAME?</v>
      </c>
      <c r="D799" s="2" t="s">
        <v>1</v>
      </c>
      <c r="E799" s="122">
        <v>4032706</v>
      </c>
      <c r="F799" s="119">
        <v>0</v>
      </c>
      <c r="G799" s="119">
        <v>0</v>
      </c>
      <c r="H799" s="122">
        <v>4032706</v>
      </c>
      <c r="I799" s="120">
        <f t="shared" si="12"/>
        <v>4032706</v>
      </c>
      <c r="J799" s="104" t="s">
        <v>1520</v>
      </c>
      <c r="K799" s="104" t="s">
        <v>1913</v>
      </c>
      <c r="L799" s="103">
        <v>0</v>
      </c>
      <c r="M799" s="121" t="e">
        <v>#VALUE!</v>
      </c>
    </row>
    <row r="800" spans="1:13" hidden="1" x14ac:dyDescent="0.25">
      <c r="A800" s="117" t="s">
        <v>2056</v>
      </c>
      <c r="B800" s="2" t="s">
        <v>2057</v>
      </c>
      <c r="C800" s="2" t="e">
        <v>#NAME?</v>
      </c>
      <c r="D800" s="2" t="s">
        <v>1</v>
      </c>
      <c r="E800" s="122">
        <v>7912508</v>
      </c>
      <c r="F800" s="119">
        <v>0</v>
      </c>
      <c r="G800" s="119">
        <v>0</v>
      </c>
      <c r="H800" s="122">
        <v>7912508</v>
      </c>
      <c r="I800" s="120">
        <f t="shared" si="12"/>
        <v>7912508</v>
      </c>
      <c r="J800" s="104" t="s">
        <v>1520</v>
      </c>
      <c r="K800" s="104" t="s">
        <v>2005</v>
      </c>
      <c r="L800" s="103">
        <v>0</v>
      </c>
      <c r="M800" s="121" t="e">
        <v>#VALUE!</v>
      </c>
    </row>
    <row r="801" spans="1:13" hidden="1" x14ac:dyDescent="0.25">
      <c r="A801" s="117" t="s">
        <v>2058</v>
      </c>
      <c r="B801" s="2" t="s">
        <v>2059</v>
      </c>
      <c r="C801" s="2" t="e">
        <v>#NAME?</v>
      </c>
      <c r="D801" s="2" t="s">
        <v>1</v>
      </c>
      <c r="E801" s="122">
        <v>4410</v>
      </c>
      <c r="F801" s="119">
        <v>0</v>
      </c>
      <c r="G801" s="119">
        <v>0</v>
      </c>
      <c r="H801" s="122">
        <v>4410</v>
      </c>
      <c r="I801" s="120">
        <f t="shared" si="12"/>
        <v>4410</v>
      </c>
      <c r="J801" s="104" t="s">
        <v>1520</v>
      </c>
      <c r="K801" s="104" t="s">
        <v>2005</v>
      </c>
      <c r="L801" s="103">
        <v>0</v>
      </c>
      <c r="M801" s="121" t="e">
        <v>#VALUE!</v>
      </c>
    </row>
    <row r="802" spans="1:13" hidden="1" x14ac:dyDescent="0.25">
      <c r="A802" s="117" t="s">
        <v>2060</v>
      </c>
      <c r="B802" s="2" t="s">
        <v>2061</v>
      </c>
      <c r="C802" s="2" t="e">
        <v>#NAME?</v>
      </c>
      <c r="D802" s="2" t="s">
        <v>1</v>
      </c>
      <c r="E802" s="122">
        <v>537905</v>
      </c>
      <c r="F802" s="119">
        <v>0</v>
      </c>
      <c r="G802" s="119">
        <v>0</v>
      </c>
      <c r="H802" s="122">
        <v>537905</v>
      </c>
      <c r="I802" s="120">
        <f t="shared" si="12"/>
        <v>537905</v>
      </c>
      <c r="J802" s="104" t="s">
        <v>1520</v>
      </c>
      <c r="K802" s="104" t="s">
        <v>2005</v>
      </c>
      <c r="L802" s="103">
        <v>0</v>
      </c>
      <c r="M802" s="121" t="e">
        <v>#VALUE!</v>
      </c>
    </row>
    <row r="803" spans="1:13" hidden="1" x14ac:dyDescent="0.25">
      <c r="A803" s="117" t="s">
        <v>2062</v>
      </c>
      <c r="B803" s="2" t="s">
        <v>2063</v>
      </c>
      <c r="C803" s="2" t="e">
        <v>#NAME?</v>
      </c>
      <c r="D803" s="2" t="s">
        <v>1</v>
      </c>
      <c r="E803" s="122">
        <v>255404</v>
      </c>
      <c r="F803" s="119">
        <v>0</v>
      </c>
      <c r="G803" s="119">
        <v>0</v>
      </c>
      <c r="H803" s="122">
        <v>255404</v>
      </c>
      <c r="I803" s="120">
        <f t="shared" si="12"/>
        <v>255404</v>
      </c>
      <c r="J803" s="104" t="s">
        <v>1520</v>
      </c>
      <c r="K803" s="104" t="s">
        <v>2005</v>
      </c>
      <c r="L803" s="103">
        <v>0</v>
      </c>
      <c r="M803" s="121" t="e">
        <v>#VALUE!</v>
      </c>
    </row>
    <row r="804" spans="1:13" hidden="1" x14ac:dyDescent="0.25">
      <c r="A804" s="117" t="s">
        <v>2064</v>
      </c>
      <c r="B804" s="2" t="s">
        <v>2065</v>
      </c>
      <c r="C804" s="2" t="e">
        <v>#NAME?</v>
      </c>
      <c r="D804" s="2" t="s">
        <v>1</v>
      </c>
      <c r="E804" s="122">
        <v>6950277</v>
      </c>
      <c r="F804" s="119">
        <v>0</v>
      </c>
      <c r="G804" s="119">
        <v>0</v>
      </c>
      <c r="H804" s="122">
        <v>6950277</v>
      </c>
      <c r="I804" s="120">
        <f t="shared" si="12"/>
        <v>6950277</v>
      </c>
      <c r="J804" s="104" t="s">
        <v>1520</v>
      </c>
      <c r="K804" s="104" t="s">
        <v>1916</v>
      </c>
      <c r="L804" s="103">
        <v>0</v>
      </c>
      <c r="M804" s="121" t="e">
        <v>#VALUE!</v>
      </c>
    </row>
    <row r="805" spans="1:13" hidden="1" x14ac:dyDescent="0.25">
      <c r="A805" s="117" t="s">
        <v>2066</v>
      </c>
      <c r="B805" s="2" t="s">
        <v>2067</v>
      </c>
      <c r="C805" s="2" t="e">
        <v>#NAME?</v>
      </c>
      <c r="D805" s="2" t="s">
        <v>1</v>
      </c>
      <c r="E805" s="122">
        <v>170050</v>
      </c>
      <c r="F805" s="119">
        <v>0</v>
      </c>
      <c r="G805" s="119">
        <v>8524</v>
      </c>
      <c r="H805" s="122">
        <v>161526</v>
      </c>
      <c r="I805" s="120">
        <f t="shared" si="12"/>
        <v>161526</v>
      </c>
      <c r="J805" s="104" t="s">
        <v>1520</v>
      </c>
      <c r="K805" s="104" t="s">
        <v>2012</v>
      </c>
      <c r="L805" s="103">
        <v>0</v>
      </c>
      <c r="M805" s="121" t="e">
        <v>#VALUE!</v>
      </c>
    </row>
    <row r="806" spans="1:13" hidden="1" x14ac:dyDescent="0.25">
      <c r="A806" s="117" t="s">
        <v>2068</v>
      </c>
      <c r="B806" s="2" t="s">
        <v>2069</v>
      </c>
      <c r="C806" s="2" t="e">
        <v>#NAME?</v>
      </c>
      <c r="D806" s="2" t="s">
        <v>1</v>
      </c>
      <c r="E806" s="122">
        <v>8438</v>
      </c>
      <c r="F806" s="119">
        <v>0</v>
      </c>
      <c r="G806" s="119">
        <v>0</v>
      </c>
      <c r="H806" s="122">
        <v>8438</v>
      </c>
      <c r="I806" s="120">
        <f t="shared" si="12"/>
        <v>8438</v>
      </c>
      <c r="J806" s="104" t="s">
        <v>1520</v>
      </c>
      <c r="K806" s="104" t="s">
        <v>2005</v>
      </c>
      <c r="L806" s="103">
        <v>0</v>
      </c>
      <c r="M806" s="121" t="e">
        <v>#VALUE!</v>
      </c>
    </row>
    <row r="807" spans="1:13" hidden="1" x14ac:dyDescent="0.25">
      <c r="A807" s="117" t="s">
        <v>2070</v>
      </c>
      <c r="B807" s="2" t="s">
        <v>2071</v>
      </c>
      <c r="C807" s="2" t="e">
        <v>#NAME?</v>
      </c>
      <c r="D807" s="2" t="s">
        <v>1</v>
      </c>
      <c r="E807" s="122">
        <v>4750</v>
      </c>
      <c r="F807" s="119">
        <v>0</v>
      </c>
      <c r="G807" s="119">
        <v>0</v>
      </c>
      <c r="H807" s="122">
        <v>4750</v>
      </c>
      <c r="I807" s="120">
        <f t="shared" si="12"/>
        <v>4750</v>
      </c>
      <c r="J807" s="104" t="s">
        <v>1520</v>
      </c>
      <c r="K807" s="104" t="s">
        <v>2005</v>
      </c>
      <c r="L807" s="103">
        <v>0</v>
      </c>
      <c r="M807" s="121" t="e">
        <v>#VALUE!</v>
      </c>
    </row>
    <row r="808" spans="1:13" hidden="1" x14ac:dyDescent="0.25">
      <c r="A808" s="117" t="s">
        <v>2072</v>
      </c>
      <c r="B808" s="2" t="s">
        <v>2073</v>
      </c>
      <c r="C808" s="2" t="e">
        <v>#NAME?</v>
      </c>
      <c r="D808" s="2" t="s">
        <v>1</v>
      </c>
      <c r="E808" s="122">
        <v>5041440</v>
      </c>
      <c r="F808" s="119">
        <v>0</v>
      </c>
      <c r="G808" s="119">
        <v>0</v>
      </c>
      <c r="H808" s="122">
        <v>5041440</v>
      </c>
      <c r="I808" s="120">
        <f t="shared" si="12"/>
        <v>5041440</v>
      </c>
      <c r="J808" s="104" t="s">
        <v>1520</v>
      </c>
      <c r="K808" s="104" t="s">
        <v>2005</v>
      </c>
      <c r="L808" s="103">
        <v>0</v>
      </c>
      <c r="M808" s="121" t="e">
        <v>#VALUE!</v>
      </c>
    </row>
    <row r="809" spans="1:13" hidden="1" x14ac:dyDescent="0.25">
      <c r="A809" s="117" t="s">
        <v>2074</v>
      </c>
      <c r="B809" s="2" t="s">
        <v>2075</v>
      </c>
      <c r="C809" s="2" t="e">
        <v>#NAME?</v>
      </c>
      <c r="D809" s="2" t="s">
        <v>1</v>
      </c>
      <c r="E809" s="122">
        <v>334288</v>
      </c>
      <c r="F809" s="119">
        <v>32686</v>
      </c>
      <c r="G809" s="119">
        <v>16343</v>
      </c>
      <c r="H809" s="122">
        <v>350631</v>
      </c>
      <c r="I809" s="120">
        <f t="shared" si="12"/>
        <v>350631</v>
      </c>
      <c r="J809" s="104" t="s">
        <v>1520</v>
      </c>
      <c r="K809" s="104" t="s">
        <v>2012</v>
      </c>
      <c r="L809" s="103">
        <v>0</v>
      </c>
      <c r="M809" s="121" t="e">
        <v>#VALUE!</v>
      </c>
    </row>
    <row r="810" spans="1:13" hidden="1" x14ac:dyDescent="0.25">
      <c r="A810" s="117" t="s">
        <v>2076</v>
      </c>
      <c r="B810" s="2" t="s">
        <v>2077</v>
      </c>
      <c r="C810" s="2" t="e">
        <v>#NAME?</v>
      </c>
      <c r="D810" s="2" t="s">
        <v>1</v>
      </c>
      <c r="E810" s="122">
        <v>6918909</v>
      </c>
      <c r="F810" s="119">
        <v>379370</v>
      </c>
      <c r="G810" s="119">
        <v>0</v>
      </c>
      <c r="H810" s="122">
        <v>7298279</v>
      </c>
      <c r="I810" s="120">
        <f t="shared" si="12"/>
        <v>7298279</v>
      </c>
      <c r="J810" s="104" t="s">
        <v>1520</v>
      </c>
      <c r="K810" s="104" t="s">
        <v>2005</v>
      </c>
      <c r="L810" s="103">
        <v>0</v>
      </c>
      <c r="M810" s="121" t="e">
        <v>#VALUE!</v>
      </c>
    </row>
    <row r="811" spans="1:13" hidden="1" x14ac:dyDescent="0.25">
      <c r="A811" s="117" t="s">
        <v>2078</v>
      </c>
      <c r="B811" s="2" t="s">
        <v>2079</v>
      </c>
      <c r="C811" s="2" t="e">
        <v>#NAME?</v>
      </c>
      <c r="D811" s="2" t="s">
        <v>1</v>
      </c>
      <c r="E811" s="122">
        <v>21937</v>
      </c>
      <c r="F811" s="119">
        <v>0</v>
      </c>
      <c r="G811" s="119">
        <v>0</v>
      </c>
      <c r="H811" s="122">
        <v>21937</v>
      </c>
      <c r="I811" s="120">
        <f t="shared" si="12"/>
        <v>21937</v>
      </c>
      <c r="J811" s="104" t="s">
        <v>1520</v>
      </c>
      <c r="K811" s="104" t="s">
        <v>2005</v>
      </c>
      <c r="L811" s="103">
        <v>0</v>
      </c>
      <c r="M811" s="121" t="e">
        <v>#VALUE!</v>
      </c>
    </row>
    <row r="812" spans="1:13" hidden="1" x14ac:dyDescent="0.25">
      <c r="A812" s="117" t="s">
        <v>2080</v>
      </c>
      <c r="B812" s="2" t="s">
        <v>2081</v>
      </c>
      <c r="C812" s="2" t="e">
        <v>#NAME?</v>
      </c>
      <c r="D812" s="2" t="s">
        <v>1</v>
      </c>
      <c r="E812" s="122">
        <v>101250</v>
      </c>
      <c r="F812" s="119">
        <v>0</v>
      </c>
      <c r="G812" s="119">
        <v>0</v>
      </c>
      <c r="H812" s="122">
        <v>101250</v>
      </c>
      <c r="I812" s="120">
        <f t="shared" si="12"/>
        <v>101250</v>
      </c>
      <c r="J812" s="104" t="s">
        <v>1520</v>
      </c>
      <c r="K812" s="104" t="s">
        <v>2005</v>
      </c>
      <c r="L812" s="103">
        <v>0</v>
      </c>
      <c r="M812" s="121" t="e">
        <v>#VALUE!</v>
      </c>
    </row>
    <row r="813" spans="1:13" hidden="1" x14ac:dyDescent="0.25">
      <c r="A813" s="117" t="s">
        <v>2082</v>
      </c>
      <c r="B813" s="2" t="s">
        <v>2083</v>
      </c>
      <c r="C813" s="2" t="e">
        <v>#NAME?</v>
      </c>
      <c r="D813" s="2" t="s">
        <v>1</v>
      </c>
      <c r="E813" s="122">
        <v>17599</v>
      </c>
      <c r="F813" s="119">
        <v>232460</v>
      </c>
      <c r="G813" s="119">
        <v>116230</v>
      </c>
      <c r="H813" s="122">
        <v>133829</v>
      </c>
      <c r="I813" s="120">
        <f t="shared" si="12"/>
        <v>133829</v>
      </c>
      <c r="J813" s="104" t="s">
        <v>1520</v>
      </c>
      <c r="K813" s="104" t="s">
        <v>2005</v>
      </c>
      <c r="L813" s="103">
        <v>0</v>
      </c>
      <c r="M813" s="121" t="e">
        <v>#VALUE!</v>
      </c>
    </row>
    <row r="814" spans="1:13" hidden="1" x14ac:dyDescent="0.25">
      <c r="A814" s="117" t="s">
        <v>2084</v>
      </c>
      <c r="B814" s="2" t="s">
        <v>2085</v>
      </c>
      <c r="C814" s="2" t="e">
        <v>#NAME?</v>
      </c>
      <c r="D814" s="2" t="s">
        <v>1</v>
      </c>
      <c r="E814" s="122">
        <v>1040512</v>
      </c>
      <c r="F814" s="119">
        <v>0</v>
      </c>
      <c r="G814" s="119">
        <v>0</v>
      </c>
      <c r="H814" s="122">
        <v>1040512</v>
      </c>
      <c r="I814" s="120">
        <f t="shared" si="12"/>
        <v>1040512</v>
      </c>
      <c r="J814" s="104" t="s">
        <v>1520</v>
      </c>
      <c r="K814" s="104" t="s">
        <v>2005</v>
      </c>
      <c r="L814" s="103">
        <v>0</v>
      </c>
      <c r="M814" s="121" t="e">
        <v>#VALUE!</v>
      </c>
    </row>
    <row r="815" spans="1:13" hidden="1" x14ac:dyDescent="0.25">
      <c r="A815" s="117" t="s">
        <v>2086</v>
      </c>
      <c r="B815" s="2" t="s">
        <v>2087</v>
      </c>
      <c r="C815" s="2" t="e">
        <v>#NAME?</v>
      </c>
      <c r="D815" s="2" t="s">
        <v>1</v>
      </c>
      <c r="E815" s="122">
        <v>192335</v>
      </c>
      <c r="F815" s="119">
        <v>0</v>
      </c>
      <c r="G815" s="119">
        <v>0</v>
      </c>
      <c r="H815" s="122">
        <v>192335</v>
      </c>
      <c r="I815" s="120">
        <f t="shared" si="12"/>
        <v>192335</v>
      </c>
      <c r="J815" s="104" t="s">
        <v>1520</v>
      </c>
      <c r="K815" s="104" t="s">
        <v>2005</v>
      </c>
      <c r="L815" s="103">
        <v>0</v>
      </c>
      <c r="M815" s="121" t="e">
        <v>#VALUE!</v>
      </c>
    </row>
    <row r="816" spans="1:13" hidden="1" x14ac:dyDescent="0.25">
      <c r="A816" s="117" t="s">
        <v>2088</v>
      </c>
      <c r="B816" s="2" t="s">
        <v>2089</v>
      </c>
      <c r="C816" s="2" t="e">
        <v>#NAME?</v>
      </c>
      <c r="D816" s="2" t="s">
        <v>1</v>
      </c>
      <c r="E816" s="122">
        <v>315000</v>
      </c>
      <c r="F816" s="119">
        <v>0</v>
      </c>
      <c r="G816" s="119">
        <v>0</v>
      </c>
      <c r="H816" s="122">
        <v>315000</v>
      </c>
      <c r="I816" s="120">
        <f t="shared" si="12"/>
        <v>315000</v>
      </c>
      <c r="J816" s="104" t="s">
        <v>1520</v>
      </c>
      <c r="K816" s="104" t="s">
        <v>2005</v>
      </c>
      <c r="L816" s="103">
        <v>0</v>
      </c>
      <c r="M816" s="121" t="e">
        <v>#VALUE!</v>
      </c>
    </row>
    <row r="817" spans="1:13" hidden="1" x14ac:dyDescent="0.25">
      <c r="A817" s="117" t="s">
        <v>2090</v>
      </c>
      <c r="B817" s="2" t="s">
        <v>2091</v>
      </c>
      <c r="C817" s="2" t="e">
        <v>#NAME?</v>
      </c>
      <c r="D817" s="2" t="s">
        <v>1</v>
      </c>
      <c r="E817" s="122">
        <v>255058</v>
      </c>
      <c r="F817" s="119">
        <v>0</v>
      </c>
      <c r="G817" s="119">
        <v>0</v>
      </c>
      <c r="H817" s="122">
        <v>255058</v>
      </c>
      <c r="I817" s="120">
        <f t="shared" si="12"/>
        <v>255058</v>
      </c>
      <c r="J817" s="104" t="s">
        <v>1520</v>
      </c>
      <c r="K817" s="104" t="s">
        <v>2005</v>
      </c>
      <c r="L817" s="103">
        <v>0</v>
      </c>
      <c r="M817" s="121" t="e">
        <v>#VALUE!</v>
      </c>
    </row>
    <row r="818" spans="1:13" hidden="1" x14ac:dyDescent="0.25">
      <c r="A818" s="117" t="s">
        <v>2092</v>
      </c>
      <c r="B818" s="2" t="s">
        <v>2093</v>
      </c>
      <c r="C818" s="2" t="e">
        <v>#NAME?</v>
      </c>
      <c r="D818" s="2" t="s">
        <v>1</v>
      </c>
      <c r="E818" s="122">
        <v>38790</v>
      </c>
      <c r="F818" s="119">
        <v>0</v>
      </c>
      <c r="G818" s="119">
        <v>0</v>
      </c>
      <c r="H818" s="122">
        <v>38790</v>
      </c>
      <c r="I818" s="120">
        <f t="shared" si="12"/>
        <v>38790</v>
      </c>
      <c r="J818" s="104" t="s">
        <v>1520</v>
      </c>
      <c r="K818" s="104" t="s">
        <v>1913</v>
      </c>
      <c r="L818" s="103">
        <v>0</v>
      </c>
      <c r="M818" s="121" t="e">
        <v>#VALUE!</v>
      </c>
    </row>
    <row r="819" spans="1:13" hidden="1" x14ac:dyDescent="0.25">
      <c r="A819" s="117" t="s">
        <v>2094</v>
      </c>
      <c r="B819" s="2" t="s">
        <v>2095</v>
      </c>
      <c r="C819" s="2" t="e">
        <v>#NAME?</v>
      </c>
      <c r="D819" s="2" t="s">
        <v>1</v>
      </c>
      <c r="E819" s="122">
        <v>15525</v>
      </c>
      <c r="F819" s="119">
        <v>0</v>
      </c>
      <c r="G819" s="119">
        <v>14175</v>
      </c>
      <c r="H819" s="122">
        <v>1350</v>
      </c>
      <c r="I819" s="120">
        <f t="shared" si="12"/>
        <v>1350</v>
      </c>
      <c r="J819" s="104" t="s">
        <v>1520</v>
      </c>
      <c r="K819" s="104" t="s">
        <v>2005</v>
      </c>
      <c r="L819" s="103">
        <v>0</v>
      </c>
      <c r="M819" s="121" t="e">
        <v>#VALUE!</v>
      </c>
    </row>
    <row r="820" spans="1:13" hidden="1" x14ac:dyDescent="0.25">
      <c r="A820" s="117" t="s">
        <v>2096</v>
      </c>
      <c r="B820" s="2" t="s">
        <v>2097</v>
      </c>
      <c r="C820" s="2" t="e">
        <v>#NAME?</v>
      </c>
      <c r="D820" s="2" t="s">
        <v>1</v>
      </c>
      <c r="E820" s="122">
        <v>2424583</v>
      </c>
      <c r="F820" s="119">
        <v>0</v>
      </c>
      <c r="G820" s="119">
        <v>0</v>
      </c>
      <c r="H820" s="122">
        <v>2424583</v>
      </c>
      <c r="I820" s="120">
        <f t="shared" si="12"/>
        <v>2424583</v>
      </c>
      <c r="J820" s="104" t="s">
        <v>1520</v>
      </c>
      <c r="K820" s="104" t="s">
        <v>2005</v>
      </c>
      <c r="L820" s="103">
        <v>0</v>
      </c>
      <c r="M820" s="121" t="e">
        <v>#VALUE!</v>
      </c>
    </row>
    <row r="821" spans="1:13" hidden="1" x14ac:dyDescent="0.25">
      <c r="A821" s="117" t="s">
        <v>2098</v>
      </c>
      <c r="B821" s="2" t="s">
        <v>2099</v>
      </c>
      <c r="C821" s="2" t="e">
        <v>#NAME?</v>
      </c>
      <c r="D821" s="2" t="s">
        <v>1</v>
      </c>
      <c r="E821" s="122">
        <v>449480</v>
      </c>
      <c r="F821" s="119">
        <v>46344</v>
      </c>
      <c r="G821" s="119">
        <v>0</v>
      </c>
      <c r="H821" s="122">
        <v>495824</v>
      </c>
      <c r="I821" s="120">
        <f t="shared" si="12"/>
        <v>495824</v>
      </c>
      <c r="J821" s="104" t="s">
        <v>1520</v>
      </c>
      <c r="K821" s="104" t="s">
        <v>1913</v>
      </c>
      <c r="L821" s="103">
        <v>0</v>
      </c>
      <c r="M821" s="121" t="e">
        <v>#VALUE!</v>
      </c>
    </row>
    <row r="822" spans="1:13" hidden="1" x14ac:dyDescent="0.25">
      <c r="A822" s="117" t="s">
        <v>2100</v>
      </c>
      <c r="B822" s="2" t="s">
        <v>2101</v>
      </c>
      <c r="C822" s="2" t="e">
        <v>#NAME?</v>
      </c>
      <c r="D822" s="2" t="s">
        <v>1</v>
      </c>
      <c r="E822" s="122">
        <v>48375</v>
      </c>
      <c r="F822" s="119">
        <v>0</v>
      </c>
      <c r="G822" s="119">
        <v>0</v>
      </c>
      <c r="H822" s="122">
        <v>48375</v>
      </c>
      <c r="I822" s="120">
        <f t="shared" si="12"/>
        <v>48375</v>
      </c>
      <c r="J822" s="104" t="s">
        <v>1520</v>
      </c>
      <c r="K822" s="104" t="s">
        <v>2005</v>
      </c>
      <c r="L822" s="103">
        <v>0</v>
      </c>
      <c r="M822" s="121" t="e">
        <v>#VALUE!</v>
      </c>
    </row>
    <row r="823" spans="1:13" hidden="1" x14ac:dyDescent="0.25">
      <c r="A823" s="117" t="s">
        <v>2102</v>
      </c>
      <c r="B823" s="2" t="s">
        <v>2103</v>
      </c>
      <c r="C823" s="2" t="e">
        <v>#NAME?</v>
      </c>
      <c r="D823" s="2" t="s">
        <v>1</v>
      </c>
      <c r="E823" s="122">
        <v>95686</v>
      </c>
      <c r="F823" s="119">
        <v>0</v>
      </c>
      <c r="G823" s="119">
        <v>0</v>
      </c>
      <c r="H823" s="122">
        <v>95686</v>
      </c>
      <c r="I823" s="120">
        <f t="shared" si="12"/>
        <v>95686</v>
      </c>
      <c r="J823" s="104" t="s">
        <v>1520</v>
      </c>
      <c r="K823" s="104" t="s">
        <v>2005</v>
      </c>
      <c r="L823" s="103">
        <v>0</v>
      </c>
      <c r="M823" s="121" t="e">
        <v>#VALUE!</v>
      </c>
    </row>
    <row r="824" spans="1:13" hidden="1" x14ac:dyDescent="0.25">
      <c r="A824" s="117" t="s">
        <v>2104</v>
      </c>
      <c r="B824" s="2" t="s">
        <v>2105</v>
      </c>
      <c r="C824" s="2" t="e">
        <v>#NAME?</v>
      </c>
      <c r="D824" s="2" t="s">
        <v>1</v>
      </c>
      <c r="E824" s="122">
        <v>4892484</v>
      </c>
      <c r="F824" s="119">
        <v>58965</v>
      </c>
      <c r="G824" s="119">
        <v>388500</v>
      </c>
      <c r="H824" s="122">
        <v>4562949</v>
      </c>
      <c r="I824" s="120">
        <f t="shared" si="12"/>
        <v>4562949</v>
      </c>
      <c r="J824" s="104" t="s">
        <v>1520</v>
      </c>
      <c r="K824" s="104" t="s">
        <v>1913</v>
      </c>
      <c r="L824" s="103">
        <v>0</v>
      </c>
      <c r="M824" s="121" t="e">
        <v>#VALUE!</v>
      </c>
    </row>
    <row r="825" spans="1:13" hidden="1" x14ac:dyDescent="0.25">
      <c r="A825" s="117" t="s">
        <v>1422</v>
      </c>
      <c r="B825" s="2" t="s">
        <v>2106</v>
      </c>
      <c r="C825" s="2" t="e">
        <v>#NAME?</v>
      </c>
      <c r="D825" s="2" t="s">
        <v>1</v>
      </c>
      <c r="E825" s="122">
        <v>104564</v>
      </c>
      <c r="F825" s="119">
        <v>13014900</v>
      </c>
      <c r="G825" s="119">
        <v>6507450</v>
      </c>
      <c r="H825" s="122">
        <v>6612014</v>
      </c>
      <c r="I825" s="120">
        <f t="shared" si="12"/>
        <v>6612014</v>
      </c>
      <c r="J825" s="104" t="s">
        <v>1520</v>
      </c>
      <c r="K825" s="104" t="s">
        <v>1916</v>
      </c>
      <c r="L825" s="103">
        <v>0</v>
      </c>
      <c r="M825" s="121" t="e">
        <v>#VALUE!</v>
      </c>
    </row>
    <row r="826" spans="1:13" hidden="1" x14ac:dyDescent="0.25">
      <c r="A826" s="117" t="s">
        <v>1425</v>
      </c>
      <c r="B826" s="2" t="s">
        <v>2107</v>
      </c>
      <c r="C826" s="2" t="e">
        <v>#NAME?</v>
      </c>
      <c r="D826" s="2" t="s">
        <v>1</v>
      </c>
      <c r="E826" s="122">
        <v>20000</v>
      </c>
      <c r="F826" s="119">
        <v>0</v>
      </c>
      <c r="G826" s="119">
        <v>0</v>
      </c>
      <c r="H826" s="122">
        <v>20000</v>
      </c>
      <c r="I826" s="120">
        <f t="shared" si="12"/>
        <v>20000</v>
      </c>
      <c r="J826" s="104" t="s">
        <v>1520</v>
      </c>
      <c r="K826" s="104" t="s">
        <v>1916</v>
      </c>
      <c r="L826" s="103">
        <v>0</v>
      </c>
      <c r="M826" s="121" t="e">
        <v>#VALUE!</v>
      </c>
    </row>
    <row r="827" spans="1:13" hidden="1" x14ac:dyDescent="0.25">
      <c r="A827" s="117" t="s">
        <v>2108</v>
      </c>
      <c r="B827" s="2" t="s">
        <v>2109</v>
      </c>
      <c r="C827" s="2" t="e">
        <v>#NAME?</v>
      </c>
      <c r="D827" s="2" t="s">
        <v>1</v>
      </c>
      <c r="E827" s="122">
        <v>14353343</v>
      </c>
      <c r="F827" s="119">
        <v>0</v>
      </c>
      <c r="G827" s="119">
        <v>0</v>
      </c>
      <c r="H827" s="122">
        <v>14353343</v>
      </c>
      <c r="I827" s="120">
        <f t="shared" si="12"/>
        <v>14353343</v>
      </c>
      <c r="J827" s="104" t="s">
        <v>1520</v>
      </c>
      <c r="K827" s="104" t="s">
        <v>1916</v>
      </c>
      <c r="L827" s="103">
        <v>0</v>
      </c>
      <c r="M827" s="121" t="e">
        <v>#VALUE!</v>
      </c>
    </row>
    <row r="828" spans="1:13" hidden="1" x14ac:dyDescent="0.25">
      <c r="A828" s="117" t="s">
        <v>2110</v>
      </c>
      <c r="B828" s="2" t="s">
        <v>2111</v>
      </c>
      <c r="C828" s="2" t="e">
        <v>#NAME?</v>
      </c>
      <c r="D828" s="2" t="s">
        <v>1</v>
      </c>
      <c r="E828" s="122">
        <v>9576474.3800000008</v>
      </c>
      <c r="F828" s="119">
        <v>0</v>
      </c>
      <c r="G828" s="119">
        <v>0</v>
      </c>
      <c r="H828" s="122">
        <v>9576474.3800000008</v>
      </c>
      <c r="I828" s="120">
        <f t="shared" si="12"/>
        <v>9576474.3800000008</v>
      </c>
      <c r="J828" s="104" t="s">
        <v>1520</v>
      </c>
      <c r="K828" s="104" t="s">
        <v>1916</v>
      </c>
      <c r="L828" s="103">
        <v>0</v>
      </c>
      <c r="M828" s="121" t="e">
        <v>#VALUE!</v>
      </c>
    </row>
    <row r="829" spans="1:13" hidden="1" x14ac:dyDescent="0.25">
      <c r="A829" s="117" t="s">
        <v>2112</v>
      </c>
      <c r="B829" s="2" t="s">
        <v>2113</v>
      </c>
      <c r="C829" s="2" t="e">
        <v>#NAME?</v>
      </c>
      <c r="D829" s="2" t="s">
        <v>1</v>
      </c>
      <c r="E829" s="122">
        <v>78174</v>
      </c>
      <c r="F829" s="119">
        <v>0</v>
      </c>
      <c r="G829" s="119">
        <v>0</v>
      </c>
      <c r="H829" s="122">
        <v>78174</v>
      </c>
      <c r="I829" s="120">
        <f t="shared" si="12"/>
        <v>78174</v>
      </c>
      <c r="J829" s="104" t="s">
        <v>1520</v>
      </c>
      <c r="K829" s="104" t="s">
        <v>1916</v>
      </c>
      <c r="L829" s="103">
        <v>0</v>
      </c>
      <c r="M829" s="121" t="e">
        <v>#VALUE!</v>
      </c>
    </row>
    <row r="830" spans="1:13" hidden="1" x14ac:dyDescent="0.25">
      <c r="A830" s="117" t="s">
        <v>2114</v>
      </c>
      <c r="B830" s="2" t="s">
        <v>2115</v>
      </c>
      <c r="C830" s="2" t="e">
        <v>#NAME?</v>
      </c>
      <c r="D830" s="2" t="s">
        <v>1</v>
      </c>
      <c r="E830" s="122">
        <v>266534</v>
      </c>
      <c r="F830" s="119">
        <v>0</v>
      </c>
      <c r="G830" s="119">
        <v>0</v>
      </c>
      <c r="H830" s="122">
        <v>266534</v>
      </c>
      <c r="I830" s="120">
        <f t="shared" si="12"/>
        <v>266534</v>
      </c>
      <c r="J830" s="104" t="s">
        <v>1520</v>
      </c>
      <c r="K830" s="104" t="s">
        <v>2005</v>
      </c>
      <c r="L830" s="103">
        <v>0</v>
      </c>
      <c r="M830" s="121" t="e">
        <v>#VALUE!</v>
      </c>
    </row>
    <row r="831" spans="1:13" hidden="1" x14ac:dyDescent="0.25">
      <c r="A831" s="117" t="s">
        <v>2116</v>
      </c>
      <c r="B831" s="2" t="s">
        <v>2117</v>
      </c>
      <c r="C831" s="2" t="e">
        <v>#NAME?</v>
      </c>
      <c r="D831" s="2" t="s">
        <v>1</v>
      </c>
      <c r="E831" s="122">
        <v>146694</v>
      </c>
      <c r="F831" s="119">
        <v>0</v>
      </c>
      <c r="G831" s="119">
        <v>0</v>
      </c>
      <c r="H831" s="122">
        <v>146694</v>
      </c>
      <c r="I831" s="120">
        <f t="shared" si="12"/>
        <v>146694</v>
      </c>
      <c r="J831" s="104" t="s">
        <v>1520</v>
      </c>
      <c r="K831" s="104" t="s">
        <v>2012</v>
      </c>
      <c r="L831" s="103">
        <v>0</v>
      </c>
      <c r="M831" s="121" t="e">
        <v>#VALUE!</v>
      </c>
    </row>
    <row r="832" spans="1:13" hidden="1" x14ac:dyDescent="0.25">
      <c r="A832" s="117" t="s">
        <v>2118</v>
      </c>
      <c r="B832" s="2" t="s">
        <v>2119</v>
      </c>
      <c r="C832" s="2" t="e">
        <v>#NAME?</v>
      </c>
      <c r="D832" s="2" t="s">
        <v>1</v>
      </c>
      <c r="E832" s="122">
        <v>303712</v>
      </c>
      <c r="F832" s="119">
        <v>0</v>
      </c>
      <c r="G832" s="119">
        <v>0</v>
      </c>
      <c r="H832" s="122">
        <v>303712</v>
      </c>
      <c r="I832" s="120">
        <f t="shared" si="12"/>
        <v>303712</v>
      </c>
      <c r="J832" s="104" t="s">
        <v>1520</v>
      </c>
      <c r="K832" s="104" t="s">
        <v>1969</v>
      </c>
      <c r="L832" s="103">
        <v>0</v>
      </c>
      <c r="M832" s="121" t="e">
        <v>#VALUE!</v>
      </c>
    </row>
    <row r="833" spans="1:13" hidden="1" x14ac:dyDescent="0.25">
      <c r="A833" s="117" t="s">
        <v>2120</v>
      </c>
      <c r="B833" s="2" t="s">
        <v>2121</v>
      </c>
      <c r="C833" s="2" t="e">
        <v>#NAME?</v>
      </c>
      <c r="D833" s="2" t="s">
        <v>1</v>
      </c>
      <c r="E833" s="122">
        <v>2832780</v>
      </c>
      <c r="F833" s="119">
        <v>0</v>
      </c>
      <c r="G833" s="119">
        <v>0</v>
      </c>
      <c r="H833" s="122">
        <v>2832780</v>
      </c>
      <c r="I833" s="120">
        <f t="shared" si="12"/>
        <v>2832780</v>
      </c>
      <c r="J833" s="104" t="s">
        <v>1520</v>
      </c>
      <c r="K833" s="104" t="s">
        <v>1916</v>
      </c>
      <c r="L833" s="103">
        <v>0</v>
      </c>
      <c r="M833" s="121" t="e">
        <v>#VALUE!</v>
      </c>
    </row>
    <row r="834" spans="1:13" hidden="1" x14ac:dyDescent="0.25">
      <c r="A834" s="117" t="s">
        <v>2122</v>
      </c>
      <c r="B834" s="2" t="s">
        <v>2123</v>
      </c>
      <c r="C834" s="2" t="e">
        <v>#NAME?</v>
      </c>
      <c r="D834" s="2" t="s">
        <v>1</v>
      </c>
      <c r="E834" s="122">
        <v>412084</v>
      </c>
      <c r="F834" s="119">
        <v>0</v>
      </c>
      <c r="G834" s="119">
        <v>0</v>
      </c>
      <c r="H834" s="122">
        <v>412084</v>
      </c>
      <c r="I834" s="120">
        <f t="shared" si="12"/>
        <v>412084</v>
      </c>
      <c r="J834" s="104" t="s">
        <v>1520</v>
      </c>
      <c r="K834" s="104" t="s">
        <v>1908</v>
      </c>
      <c r="L834" s="103">
        <v>0</v>
      </c>
      <c r="M834" s="121" t="e">
        <v>#VALUE!</v>
      </c>
    </row>
    <row r="835" spans="1:13" hidden="1" x14ac:dyDescent="0.25">
      <c r="A835" s="117" t="s">
        <v>2124</v>
      </c>
      <c r="B835" s="2" t="s">
        <v>2125</v>
      </c>
      <c r="C835" s="2" t="e">
        <v>#NAME?</v>
      </c>
      <c r="D835" s="2" t="s">
        <v>1</v>
      </c>
      <c r="E835" s="122">
        <v>494839.51</v>
      </c>
      <c r="F835" s="119">
        <v>0</v>
      </c>
      <c r="G835" s="119">
        <v>0</v>
      </c>
      <c r="H835" s="122">
        <v>494839.51</v>
      </c>
      <c r="I835" s="120">
        <f t="shared" si="12"/>
        <v>494839.51</v>
      </c>
      <c r="J835" s="104" t="s">
        <v>1520</v>
      </c>
      <c r="K835" s="104" t="s">
        <v>2005</v>
      </c>
      <c r="L835" s="103">
        <v>0</v>
      </c>
      <c r="M835" s="121" t="e">
        <v>#VALUE!</v>
      </c>
    </row>
    <row r="836" spans="1:13" hidden="1" x14ac:dyDescent="0.25">
      <c r="A836" s="117" t="s">
        <v>2126</v>
      </c>
      <c r="B836" s="2" t="s">
        <v>2127</v>
      </c>
      <c r="C836" s="2" t="e">
        <v>#NAME?</v>
      </c>
      <c r="D836" s="2" t="s">
        <v>1</v>
      </c>
      <c r="E836" s="122">
        <v>1219145</v>
      </c>
      <c r="F836" s="119">
        <v>0</v>
      </c>
      <c r="G836" s="119">
        <v>0</v>
      </c>
      <c r="H836" s="122">
        <v>1219145</v>
      </c>
      <c r="I836" s="120">
        <f t="shared" si="12"/>
        <v>1219145</v>
      </c>
      <c r="J836" s="104" t="s">
        <v>1520</v>
      </c>
      <c r="K836" s="104" t="s">
        <v>2005</v>
      </c>
      <c r="L836" s="103">
        <v>0</v>
      </c>
      <c r="M836" s="121" t="e">
        <v>#VALUE!</v>
      </c>
    </row>
    <row r="837" spans="1:13" hidden="1" x14ac:dyDescent="0.25">
      <c r="A837" s="117" t="s">
        <v>2128</v>
      </c>
      <c r="B837" s="2" t="s">
        <v>2129</v>
      </c>
      <c r="C837" s="2" t="e">
        <v>#NAME?</v>
      </c>
      <c r="D837" s="2" t="s">
        <v>1</v>
      </c>
      <c r="E837" s="122">
        <v>158366</v>
      </c>
      <c r="F837" s="119">
        <v>0</v>
      </c>
      <c r="G837" s="119">
        <v>0</v>
      </c>
      <c r="H837" s="122">
        <v>158366</v>
      </c>
      <c r="I837" s="120">
        <f t="shared" si="12"/>
        <v>158366</v>
      </c>
      <c r="J837" s="104" t="s">
        <v>1520</v>
      </c>
      <c r="K837" s="104" t="s">
        <v>1916</v>
      </c>
      <c r="L837" s="103">
        <v>0</v>
      </c>
      <c r="M837" s="121" t="e">
        <v>#VALUE!</v>
      </c>
    </row>
    <row r="838" spans="1:13" hidden="1" x14ac:dyDescent="0.25">
      <c r="A838" s="117" t="s">
        <v>2130</v>
      </c>
      <c r="B838" s="2" t="s">
        <v>2131</v>
      </c>
      <c r="C838" s="2" t="e">
        <v>#NAME?</v>
      </c>
      <c r="D838" s="2" t="s">
        <v>1</v>
      </c>
      <c r="E838" s="122">
        <v>1034347</v>
      </c>
      <c r="F838" s="119">
        <v>0</v>
      </c>
      <c r="G838" s="119">
        <v>0</v>
      </c>
      <c r="H838" s="122">
        <v>1034347</v>
      </c>
      <c r="I838" s="120">
        <f t="shared" si="12"/>
        <v>1034347</v>
      </c>
      <c r="J838" s="104" t="s">
        <v>1520</v>
      </c>
      <c r="K838" s="104" t="s">
        <v>1916</v>
      </c>
      <c r="L838" s="103">
        <v>0</v>
      </c>
      <c r="M838" s="121" t="e">
        <v>#VALUE!</v>
      </c>
    </row>
    <row r="839" spans="1:13" hidden="1" x14ac:dyDescent="0.25">
      <c r="A839" s="117" t="s">
        <v>2132</v>
      </c>
      <c r="B839" s="2" t="s">
        <v>2133</v>
      </c>
      <c r="C839" s="2" t="e">
        <v>#NAME?</v>
      </c>
      <c r="D839" s="2" t="s">
        <v>1</v>
      </c>
      <c r="E839" s="122">
        <v>14149672.73</v>
      </c>
      <c r="F839" s="119">
        <v>0</v>
      </c>
      <c r="G839" s="119">
        <v>0</v>
      </c>
      <c r="H839" s="122">
        <v>14149672.73</v>
      </c>
      <c r="I839" s="120">
        <f t="shared" si="12"/>
        <v>14149672.73</v>
      </c>
      <c r="J839" s="104" t="s">
        <v>1520</v>
      </c>
      <c r="K839" s="104" t="s">
        <v>2005</v>
      </c>
      <c r="L839" s="103">
        <v>0</v>
      </c>
      <c r="M839" s="121" t="e">
        <v>#VALUE!</v>
      </c>
    </row>
    <row r="840" spans="1:13" hidden="1" x14ac:dyDescent="0.25">
      <c r="A840" s="117" t="s">
        <v>2134</v>
      </c>
      <c r="B840" s="2" t="s">
        <v>2135</v>
      </c>
      <c r="C840" s="2" t="e">
        <v>#NAME?</v>
      </c>
      <c r="D840" s="2" t="s">
        <v>1</v>
      </c>
      <c r="E840" s="122">
        <v>26648</v>
      </c>
      <c r="F840" s="119">
        <v>0</v>
      </c>
      <c r="G840" s="119">
        <v>0</v>
      </c>
      <c r="H840" s="122">
        <v>26648</v>
      </c>
      <c r="I840" s="120">
        <f t="shared" si="12"/>
        <v>26648</v>
      </c>
      <c r="J840" s="104" t="s">
        <v>1520</v>
      </c>
      <c r="K840" s="104" t="s">
        <v>2005</v>
      </c>
      <c r="L840" s="103">
        <v>0</v>
      </c>
      <c r="M840" s="121" t="e">
        <v>#VALUE!</v>
      </c>
    </row>
    <row r="841" spans="1:13" hidden="1" x14ac:dyDescent="0.25">
      <c r="A841" s="117" t="s">
        <v>2136</v>
      </c>
      <c r="B841" s="2" t="s">
        <v>2137</v>
      </c>
      <c r="C841" s="2" t="e">
        <v>#NAME?</v>
      </c>
      <c r="D841" s="2" t="s">
        <v>1</v>
      </c>
      <c r="E841" s="122">
        <v>38690</v>
      </c>
      <c r="F841" s="119">
        <v>0</v>
      </c>
      <c r="G841" s="119">
        <v>0</v>
      </c>
      <c r="H841" s="122">
        <v>38690</v>
      </c>
      <c r="I841" s="120">
        <f t="shared" ref="I841:I904" si="13">IF(D841="dr",H841,-H841)</f>
        <v>38690</v>
      </c>
      <c r="J841" s="104" t="s">
        <v>1520</v>
      </c>
      <c r="K841" s="104" t="s">
        <v>2005</v>
      </c>
      <c r="L841" s="103">
        <v>0</v>
      </c>
      <c r="M841" s="121" t="e">
        <v>#VALUE!</v>
      </c>
    </row>
    <row r="842" spans="1:13" hidden="1" x14ac:dyDescent="0.25">
      <c r="A842" s="117" t="s">
        <v>2138</v>
      </c>
      <c r="B842" s="2" t="s">
        <v>2139</v>
      </c>
      <c r="C842" s="2" t="e">
        <v>#NAME?</v>
      </c>
      <c r="D842" s="2" t="s">
        <v>1</v>
      </c>
      <c r="E842" s="122">
        <v>14566106</v>
      </c>
      <c r="F842" s="119">
        <v>0</v>
      </c>
      <c r="G842" s="119">
        <v>0</v>
      </c>
      <c r="H842" s="122">
        <v>14566106</v>
      </c>
      <c r="I842" s="120">
        <f t="shared" si="13"/>
        <v>14566106</v>
      </c>
      <c r="J842" s="104" t="s">
        <v>1520</v>
      </c>
      <c r="K842" s="104" t="s">
        <v>1916</v>
      </c>
      <c r="L842" s="103">
        <v>0</v>
      </c>
      <c r="M842" s="121" t="e">
        <v>#VALUE!</v>
      </c>
    </row>
    <row r="843" spans="1:13" hidden="1" x14ac:dyDescent="0.25">
      <c r="A843" s="117" t="s">
        <v>2140</v>
      </c>
      <c r="B843" s="2" t="s">
        <v>2141</v>
      </c>
      <c r="C843" s="2" t="e">
        <v>#NAME?</v>
      </c>
      <c r="D843" s="2" t="s">
        <v>1</v>
      </c>
      <c r="E843" s="122">
        <v>38500</v>
      </c>
      <c r="F843" s="119">
        <v>0</v>
      </c>
      <c r="G843" s="119">
        <v>0</v>
      </c>
      <c r="H843" s="122">
        <v>38500</v>
      </c>
      <c r="I843" s="120">
        <f t="shared" si="13"/>
        <v>38500</v>
      </c>
      <c r="J843" s="104" t="s">
        <v>1520</v>
      </c>
      <c r="K843" s="104" t="s">
        <v>1916</v>
      </c>
      <c r="L843" s="103">
        <v>0</v>
      </c>
      <c r="M843" s="121" t="e">
        <v>#VALUE!</v>
      </c>
    </row>
    <row r="844" spans="1:13" hidden="1" x14ac:dyDescent="0.25">
      <c r="A844" s="117" t="s">
        <v>2142</v>
      </c>
      <c r="B844" s="2" t="s">
        <v>2143</v>
      </c>
      <c r="C844" s="2" t="e">
        <v>#NAME?</v>
      </c>
      <c r="D844" s="2" t="s">
        <v>1</v>
      </c>
      <c r="E844" s="122">
        <v>3766484</v>
      </c>
      <c r="F844" s="119">
        <v>0</v>
      </c>
      <c r="G844" s="119">
        <v>0</v>
      </c>
      <c r="H844" s="122">
        <v>3766484</v>
      </c>
      <c r="I844" s="120">
        <f t="shared" si="13"/>
        <v>3766484</v>
      </c>
      <c r="J844" s="104" t="s">
        <v>1520</v>
      </c>
      <c r="K844" s="104" t="s">
        <v>1916</v>
      </c>
      <c r="L844" s="103">
        <v>0</v>
      </c>
      <c r="M844" s="121" t="e">
        <v>#VALUE!</v>
      </c>
    </row>
    <row r="845" spans="1:13" hidden="1" x14ac:dyDescent="0.25">
      <c r="A845" s="117" t="s">
        <v>2144</v>
      </c>
      <c r="B845" s="2" t="s">
        <v>2145</v>
      </c>
      <c r="C845" s="2" t="e">
        <v>#NAME?</v>
      </c>
      <c r="D845" s="2" t="s">
        <v>1</v>
      </c>
      <c r="E845" s="122">
        <v>1993021</v>
      </c>
      <c r="F845" s="119">
        <v>0</v>
      </c>
      <c r="G845" s="119">
        <v>0</v>
      </c>
      <c r="H845" s="122">
        <v>1993021</v>
      </c>
      <c r="I845" s="120">
        <f t="shared" si="13"/>
        <v>1993021</v>
      </c>
      <c r="J845" s="104" t="s">
        <v>1520</v>
      </c>
      <c r="K845" s="104" t="s">
        <v>1916</v>
      </c>
      <c r="L845" s="103">
        <v>0</v>
      </c>
      <c r="M845" s="121" t="e">
        <v>#VALUE!</v>
      </c>
    </row>
    <row r="846" spans="1:13" hidden="1" x14ac:dyDescent="0.25">
      <c r="A846" s="117" t="s">
        <v>2146</v>
      </c>
      <c r="B846" s="2" t="s">
        <v>2147</v>
      </c>
      <c r="C846" s="2" t="e">
        <v>#NAME?</v>
      </c>
      <c r="D846" s="2" t="s">
        <v>1</v>
      </c>
      <c r="E846" s="122">
        <v>2974716</v>
      </c>
      <c r="F846" s="119">
        <v>0</v>
      </c>
      <c r="G846" s="119">
        <v>0</v>
      </c>
      <c r="H846" s="122">
        <v>2974716</v>
      </c>
      <c r="I846" s="120">
        <f t="shared" si="13"/>
        <v>2974716</v>
      </c>
      <c r="J846" s="104" t="s">
        <v>1520</v>
      </c>
      <c r="K846" s="104" t="s">
        <v>2005</v>
      </c>
      <c r="L846" s="103">
        <v>0</v>
      </c>
      <c r="M846" s="121" t="e">
        <v>#VALUE!</v>
      </c>
    </row>
    <row r="847" spans="1:13" hidden="1" x14ac:dyDescent="0.25">
      <c r="A847" s="117" t="s">
        <v>2148</v>
      </c>
      <c r="B847" s="2" t="s">
        <v>2149</v>
      </c>
      <c r="C847" s="2" t="e">
        <v>#NAME?</v>
      </c>
      <c r="D847" s="2" t="s">
        <v>1</v>
      </c>
      <c r="E847" s="122">
        <v>835338</v>
      </c>
      <c r="F847" s="119">
        <v>0</v>
      </c>
      <c r="G847" s="119">
        <v>0</v>
      </c>
      <c r="H847" s="122">
        <v>835338</v>
      </c>
      <c r="I847" s="120">
        <f t="shared" si="13"/>
        <v>835338</v>
      </c>
      <c r="J847" s="104" t="s">
        <v>1520</v>
      </c>
      <c r="K847" s="104" t="s">
        <v>2005</v>
      </c>
      <c r="L847" s="103">
        <v>0</v>
      </c>
      <c r="M847" s="121" t="e">
        <v>#VALUE!</v>
      </c>
    </row>
    <row r="848" spans="1:13" hidden="1" x14ac:dyDescent="0.25">
      <c r="A848" s="117" t="s">
        <v>2150</v>
      </c>
      <c r="B848" s="2" t="s">
        <v>2151</v>
      </c>
      <c r="C848" s="2" t="e">
        <v>#NAME?</v>
      </c>
      <c r="D848" s="2" t="s">
        <v>1</v>
      </c>
      <c r="E848" s="122">
        <v>170673</v>
      </c>
      <c r="F848" s="119">
        <v>0</v>
      </c>
      <c r="G848" s="119">
        <v>0</v>
      </c>
      <c r="H848" s="122">
        <v>170673</v>
      </c>
      <c r="I848" s="120">
        <f t="shared" si="13"/>
        <v>170673</v>
      </c>
      <c r="J848" s="104" t="s">
        <v>1520</v>
      </c>
      <c r="K848" s="104" t="s">
        <v>1916</v>
      </c>
      <c r="L848" s="103">
        <v>0</v>
      </c>
      <c r="M848" s="121" t="e">
        <v>#VALUE!</v>
      </c>
    </row>
    <row r="849" spans="1:13" hidden="1" x14ac:dyDescent="0.25">
      <c r="A849" s="117" t="s">
        <v>2152</v>
      </c>
      <c r="B849" s="2" t="s">
        <v>2153</v>
      </c>
      <c r="C849" s="2" t="e">
        <v>#NAME?</v>
      </c>
      <c r="D849" s="2" t="s">
        <v>1</v>
      </c>
      <c r="E849" s="122">
        <v>15575608.720000001</v>
      </c>
      <c r="F849" s="119">
        <v>0</v>
      </c>
      <c r="G849" s="119">
        <v>0</v>
      </c>
      <c r="H849" s="122">
        <v>15575608.720000001</v>
      </c>
      <c r="I849" s="120">
        <f t="shared" si="13"/>
        <v>15575608.720000001</v>
      </c>
      <c r="J849" s="104" t="s">
        <v>1520</v>
      </c>
      <c r="K849" s="104" t="s">
        <v>1916</v>
      </c>
      <c r="L849" s="103">
        <v>0</v>
      </c>
      <c r="M849" s="121" t="e">
        <v>#VALUE!</v>
      </c>
    </row>
    <row r="850" spans="1:13" hidden="1" x14ac:dyDescent="0.25">
      <c r="A850" s="117" t="s">
        <v>2154</v>
      </c>
      <c r="B850" s="2" t="s">
        <v>2155</v>
      </c>
      <c r="C850" s="2" t="e">
        <v>#NAME?</v>
      </c>
      <c r="D850" s="2" t="s">
        <v>1</v>
      </c>
      <c r="E850" s="122">
        <v>134425</v>
      </c>
      <c r="F850" s="119">
        <v>0</v>
      </c>
      <c r="G850" s="119">
        <v>0</v>
      </c>
      <c r="H850" s="122">
        <v>134425</v>
      </c>
      <c r="I850" s="120">
        <f t="shared" si="13"/>
        <v>134425</v>
      </c>
      <c r="J850" s="104" t="s">
        <v>1520</v>
      </c>
      <c r="K850" s="104" t="s">
        <v>1916</v>
      </c>
      <c r="L850" s="103">
        <v>0</v>
      </c>
      <c r="M850" s="121" t="e">
        <v>#VALUE!</v>
      </c>
    </row>
    <row r="851" spans="1:13" hidden="1" x14ac:dyDescent="0.25">
      <c r="A851" s="117" t="s">
        <v>2156</v>
      </c>
      <c r="B851" s="2" t="s">
        <v>2157</v>
      </c>
      <c r="C851" s="2" t="e">
        <v>#NAME?</v>
      </c>
      <c r="D851" s="2" t="s">
        <v>1</v>
      </c>
      <c r="E851" s="122">
        <v>30037</v>
      </c>
      <c r="F851" s="119">
        <v>0</v>
      </c>
      <c r="G851" s="119">
        <v>0</v>
      </c>
      <c r="H851" s="122">
        <v>30037</v>
      </c>
      <c r="I851" s="120">
        <f t="shared" si="13"/>
        <v>30037</v>
      </c>
      <c r="J851" s="104" t="s">
        <v>1520</v>
      </c>
      <c r="K851" s="104" t="s">
        <v>1916</v>
      </c>
      <c r="L851" s="103">
        <v>0</v>
      </c>
      <c r="M851" s="121" t="e">
        <v>#VALUE!</v>
      </c>
    </row>
    <row r="852" spans="1:13" hidden="1" x14ac:dyDescent="0.25">
      <c r="A852" s="117" t="s">
        <v>2158</v>
      </c>
      <c r="B852" s="2" t="s">
        <v>2159</v>
      </c>
      <c r="C852" s="2" t="e">
        <v>#NAME?</v>
      </c>
      <c r="D852" s="2" t="s">
        <v>1</v>
      </c>
      <c r="E852" s="122">
        <v>5571212</v>
      </c>
      <c r="F852" s="119">
        <v>0</v>
      </c>
      <c r="G852" s="119">
        <v>0</v>
      </c>
      <c r="H852" s="122">
        <v>5571212</v>
      </c>
      <c r="I852" s="120">
        <f t="shared" si="13"/>
        <v>5571212</v>
      </c>
      <c r="J852" s="104" t="s">
        <v>1520</v>
      </c>
      <c r="K852" s="104" t="s">
        <v>1916</v>
      </c>
      <c r="L852" s="103">
        <v>0</v>
      </c>
      <c r="M852" s="121" t="e">
        <v>#VALUE!</v>
      </c>
    </row>
    <row r="853" spans="1:13" hidden="1" x14ac:dyDescent="0.25">
      <c r="A853" s="117" t="s">
        <v>2160</v>
      </c>
      <c r="B853" s="2" t="s">
        <v>2161</v>
      </c>
      <c r="C853" s="2" t="e">
        <v>#NAME?</v>
      </c>
      <c r="D853" s="2" t="s">
        <v>1</v>
      </c>
      <c r="E853" s="122">
        <v>110000</v>
      </c>
      <c r="F853" s="119">
        <v>0</v>
      </c>
      <c r="G853" s="119">
        <v>0</v>
      </c>
      <c r="H853" s="122">
        <v>110000</v>
      </c>
      <c r="I853" s="120">
        <f t="shared" si="13"/>
        <v>110000</v>
      </c>
      <c r="J853" s="104" t="s">
        <v>1520</v>
      </c>
      <c r="K853" s="104" t="s">
        <v>1916</v>
      </c>
      <c r="L853" s="103">
        <v>0</v>
      </c>
      <c r="M853" s="121" t="e">
        <v>#VALUE!</v>
      </c>
    </row>
    <row r="854" spans="1:13" hidden="1" x14ac:dyDescent="0.25">
      <c r="A854" s="117" t="s">
        <v>2162</v>
      </c>
      <c r="B854" s="2" t="s">
        <v>2163</v>
      </c>
      <c r="C854" s="2" t="e">
        <v>#NAME?</v>
      </c>
      <c r="D854" s="2" t="s">
        <v>1</v>
      </c>
      <c r="E854" s="122">
        <v>39150</v>
      </c>
      <c r="F854" s="119">
        <v>0</v>
      </c>
      <c r="G854" s="119">
        <v>0</v>
      </c>
      <c r="H854" s="122">
        <v>39150</v>
      </c>
      <c r="I854" s="120">
        <f t="shared" si="13"/>
        <v>39150</v>
      </c>
      <c r="J854" s="104" t="s">
        <v>1520</v>
      </c>
      <c r="K854" s="104" t="s">
        <v>1916</v>
      </c>
      <c r="L854" s="103">
        <v>0</v>
      </c>
      <c r="M854" s="121" t="e">
        <v>#VALUE!</v>
      </c>
    </row>
    <row r="855" spans="1:13" hidden="1" x14ac:dyDescent="0.25">
      <c r="A855" s="117" t="s">
        <v>2164</v>
      </c>
      <c r="B855" s="2" t="s">
        <v>1916</v>
      </c>
      <c r="C855" s="2" t="e">
        <v>#NAME?</v>
      </c>
      <c r="D855" s="2" t="s">
        <v>1</v>
      </c>
      <c r="E855" s="122">
        <v>204754350</v>
      </c>
      <c r="F855" s="119">
        <v>2621550.6</v>
      </c>
      <c r="G855" s="119">
        <v>940600</v>
      </c>
      <c r="H855" s="122">
        <v>206435300.59999999</v>
      </c>
      <c r="I855" s="120">
        <f t="shared" si="13"/>
        <v>206435300.59999999</v>
      </c>
      <c r="J855" s="104" t="s">
        <v>1520</v>
      </c>
      <c r="K855" s="104" t="s">
        <v>1916</v>
      </c>
      <c r="L855" s="103">
        <v>0</v>
      </c>
      <c r="M855" s="121" t="e">
        <v>#VALUE!</v>
      </c>
    </row>
    <row r="856" spans="1:13" hidden="1" x14ac:dyDescent="0.25">
      <c r="A856" s="117" t="s">
        <v>2165</v>
      </c>
      <c r="B856" s="2" t="s">
        <v>2005</v>
      </c>
      <c r="C856" s="2" t="e">
        <v>#NAME?</v>
      </c>
      <c r="D856" s="2" t="s">
        <v>1</v>
      </c>
      <c r="E856" s="122">
        <v>45909061.729999997</v>
      </c>
      <c r="F856" s="119">
        <v>4456574</v>
      </c>
      <c r="G856" s="119">
        <v>2204469</v>
      </c>
      <c r="H856" s="122">
        <v>48161166.729999997</v>
      </c>
      <c r="I856" s="120">
        <f t="shared" si="13"/>
        <v>48161166.729999997</v>
      </c>
      <c r="J856" s="104" t="s">
        <v>1520</v>
      </c>
      <c r="K856" s="104" t="s">
        <v>2005</v>
      </c>
      <c r="L856" s="103">
        <v>0</v>
      </c>
      <c r="M856" s="121" t="e">
        <v>#VALUE!</v>
      </c>
    </row>
    <row r="857" spans="1:13" hidden="1" x14ac:dyDescent="0.25">
      <c r="A857" s="117" t="s">
        <v>2166</v>
      </c>
      <c r="B857" s="2" t="s">
        <v>2167</v>
      </c>
      <c r="C857" s="2" t="e">
        <v>#NAME?</v>
      </c>
      <c r="D857" s="2" t="s">
        <v>1</v>
      </c>
      <c r="E857" s="122">
        <v>7646828</v>
      </c>
      <c r="F857" s="119">
        <v>116041</v>
      </c>
      <c r="G857" s="119">
        <v>0</v>
      </c>
      <c r="H857" s="122">
        <v>7762869</v>
      </c>
      <c r="I857" s="120">
        <f t="shared" si="13"/>
        <v>7762869</v>
      </c>
      <c r="J857" s="104" t="s">
        <v>1520</v>
      </c>
      <c r="K857" s="104" t="s">
        <v>1916</v>
      </c>
      <c r="L857" s="103">
        <v>0</v>
      </c>
      <c r="M857" s="121" t="e">
        <v>#VALUE!</v>
      </c>
    </row>
    <row r="858" spans="1:13" hidden="1" x14ac:dyDescent="0.25">
      <c r="A858" s="117" t="s">
        <v>2168</v>
      </c>
      <c r="B858" s="2" t="s">
        <v>2169</v>
      </c>
      <c r="C858" s="2" t="e">
        <v>#NAME?</v>
      </c>
      <c r="D858" s="2" t="s">
        <v>25</v>
      </c>
      <c r="E858" s="122">
        <v>0</v>
      </c>
      <c r="F858" s="119">
        <v>232416</v>
      </c>
      <c r="G858" s="119">
        <v>419358</v>
      </c>
      <c r="H858" s="118">
        <v>186942</v>
      </c>
      <c r="I858" s="120">
        <f t="shared" si="13"/>
        <v>-186942</v>
      </c>
      <c r="J858" s="104" t="s">
        <v>698</v>
      </c>
      <c r="K858" s="104" t="s">
        <v>718</v>
      </c>
      <c r="L858" s="103">
        <v>2</v>
      </c>
      <c r="M858" s="121" t="e">
        <v>#VALUE!</v>
      </c>
    </row>
    <row r="859" spans="1:13" hidden="1" x14ac:dyDescent="0.25">
      <c r="A859" s="117" t="s">
        <v>2170</v>
      </c>
      <c r="B859" s="2" t="s">
        <v>2171</v>
      </c>
      <c r="C859" s="2" t="e">
        <v>#NAME?</v>
      </c>
      <c r="D859" s="2" t="s">
        <v>1</v>
      </c>
      <c r="E859" s="122">
        <v>0</v>
      </c>
      <c r="F859" s="119">
        <f>1291430</f>
        <v>1291430</v>
      </c>
      <c r="G859" s="119">
        <v>11199</v>
      </c>
      <c r="H859" s="122">
        <f>E859+F859-G859</f>
        <v>1280231</v>
      </c>
      <c r="I859" s="120">
        <f t="shared" si="13"/>
        <v>1280231</v>
      </c>
      <c r="J859" s="104" t="s">
        <v>1520</v>
      </c>
      <c r="K859" s="104" t="s">
        <v>2172</v>
      </c>
      <c r="L859" s="103">
        <v>0</v>
      </c>
      <c r="M859" s="121" t="e">
        <v>#VALUE!</v>
      </c>
    </row>
    <row r="860" spans="1:13" hidden="1" x14ac:dyDescent="0.25">
      <c r="A860" s="117" t="s">
        <v>2173</v>
      </c>
      <c r="B860" s="2" t="s">
        <v>2174</v>
      </c>
      <c r="C860" s="2" t="e">
        <v>#NAME?</v>
      </c>
      <c r="D860" s="2" t="s">
        <v>1</v>
      </c>
      <c r="E860" s="122">
        <v>8697166</v>
      </c>
      <c r="F860" s="119">
        <f>1621781</f>
        <v>1621781</v>
      </c>
      <c r="G860" s="124">
        <v>212680</v>
      </c>
      <c r="H860" s="122">
        <f>E860+F860-G860</f>
        <v>10106267</v>
      </c>
      <c r="I860" s="120">
        <f t="shared" si="13"/>
        <v>10106267</v>
      </c>
      <c r="J860" s="104" t="s">
        <v>1520</v>
      </c>
      <c r="K860" s="104" t="s">
        <v>2172</v>
      </c>
      <c r="L860" s="103">
        <v>0</v>
      </c>
      <c r="M860" s="121" t="e">
        <v>#VALUE!</v>
      </c>
    </row>
    <row r="861" spans="1:13" hidden="1" x14ac:dyDescent="0.25">
      <c r="A861" s="117" t="s">
        <v>2175</v>
      </c>
      <c r="B861" s="2" t="s">
        <v>2176</v>
      </c>
      <c r="C861" s="2" t="e">
        <v>#NAME?</v>
      </c>
      <c r="D861" s="2" t="s">
        <v>1</v>
      </c>
      <c r="E861" s="122">
        <v>77305</v>
      </c>
      <c r="F861" s="119">
        <v>0</v>
      </c>
      <c r="G861" s="119">
        <v>0</v>
      </c>
      <c r="H861" s="122">
        <v>77305</v>
      </c>
      <c r="I861" s="120">
        <f t="shared" si="13"/>
        <v>77305</v>
      </c>
      <c r="J861" s="104" t="s">
        <v>1520</v>
      </c>
      <c r="K861" s="104" t="s">
        <v>1916</v>
      </c>
      <c r="L861" s="103">
        <v>0</v>
      </c>
      <c r="M861" s="121" t="e">
        <v>#VALUE!</v>
      </c>
    </row>
    <row r="862" spans="1:13" hidden="1" x14ac:dyDescent="0.25">
      <c r="A862" s="117" t="s">
        <v>2177</v>
      </c>
      <c r="B862" s="2" t="s">
        <v>2178</v>
      </c>
      <c r="C862" s="2" t="e">
        <v>#NAME?</v>
      </c>
      <c r="D862" s="2" t="s">
        <v>1</v>
      </c>
      <c r="E862" s="122">
        <v>1881822</v>
      </c>
      <c r="F862" s="119">
        <v>1763795</v>
      </c>
      <c r="G862" s="119">
        <v>277172</v>
      </c>
      <c r="H862" s="122">
        <f>E862+F862-G862</f>
        <v>3368445</v>
      </c>
      <c r="I862" s="120">
        <f t="shared" si="13"/>
        <v>3368445</v>
      </c>
      <c r="J862" s="104" t="s">
        <v>1520</v>
      </c>
      <c r="K862" s="104" t="s">
        <v>2005</v>
      </c>
      <c r="L862" s="103">
        <v>0</v>
      </c>
      <c r="M862" s="121" t="e">
        <v>#VALUE!</v>
      </c>
    </row>
    <row r="863" spans="1:13" hidden="1" x14ac:dyDescent="0.25">
      <c r="A863" s="117" t="s">
        <v>2179</v>
      </c>
      <c r="B863" s="2" t="s">
        <v>2180</v>
      </c>
      <c r="C863" s="2" t="e">
        <v>#NAME?</v>
      </c>
      <c r="D863" s="2" t="s">
        <v>1</v>
      </c>
      <c r="E863" s="122">
        <v>15133643</v>
      </c>
      <c r="F863" s="119">
        <v>0</v>
      </c>
      <c r="G863" s="119">
        <v>0</v>
      </c>
      <c r="H863" s="122">
        <v>15133643</v>
      </c>
      <c r="I863" s="120">
        <f t="shared" si="13"/>
        <v>15133643</v>
      </c>
      <c r="J863" s="104" t="s">
        <v>1520</v>
      </c>
      <c r="K863" s="104" t="s">
        <v>1969</v>
      </c>
      <c r="L863" s="103">
        <v>0</v>
      </c>
      <c r="M863" s="121" t="e">
        <v>#VALUE!</v>
      </c>
    </row>
    <row r="864" spans="1:13" hidden="1" x14ac:dyDescent="0.25">
      <c r="A864" s="117" t="s">
        <v>2181</v>
      </c>
      <c r="B864" s="2" t="s">
        <v>2182</v>
      </c>
      <c r="C864" s="2" t="e">
        <v>#NAME?</v>
      </c>
      <c r="D864" s="2" t="s">
        <v>1</v>
      </c>
      <c r="E864" s="122">
        <v>7379731</v>
      </c>
      <c r="F864" s="119">
        <v>1143621</v>
      </c>
      <c r="G864" s="119">
        <v>532605</v>
      </c>
      <c r="H864" s="122">
        <v>7990747</v>
      </c>
      <c r="I864" s="120">
        <f t="shared" si="13"/>
        <v>7990747</v>
      </c>
      <c r="J864" s="104" t="s">
        <v>1520</v>
      </c>
      <c r="K864" s="104" t="s">
        <v>2012</v>
      </c>
      <c r="L864" s="103">
        <v>0</v>
      </c>
      <c r="M864" s="121" t="e">
        <v>#VALUE!</v>
      </c>
    </row>
    <row r="865" spans="1:13" hidden="1" x14ac:dyDescent="0.25">
      <c r="A865" s="117" t="s">
        <v>2183</v>
      </c>
      <c r="B865" s="2" t="s">
        <v>2184</v>
      </c>
      <c r="C865" s="2" t="e">
        <v>#NAME?</v>
      </c>
      <c r="D865" s="2" t="s">
        <v>1</v>
      </c>
      <c r="E865" s="122">
        <v>2042850</v>
      </c>
      <c r="F865" s="119">
        <v>0</v>
      </c>
      <c r="G865" s="119">
        <v>0</v>
      </c>
      <c r="H865" s="122">
        <v>2042850</v>
      </c>
      <c r="I865" s="120">
        <f t="shared" si="13"/>
        <v>2042850</v>
      </c>
      <c r="J865" s="104" t="s">
        <v>1520</v>
      </c>
      <c r="K865" s="104" t="s">
        <v>1916</v>
      </c>
      <c r="L865" s="103">
        <v>0</v>
      </c>
      <c r="M865" s="121" t="e">
        <v>#VALUE!</v>
      </c>
    </row>
    <row r="866" spans="1:13" hidden="1" x14ac:dyDescent="0.25">
      <c r="A866" s="117" t="s">
        <v>2185</v>
      </c>
      <c r="B866" s="2" t="s">
        <v>2186</v>
      </c>
      <c r="C866" s="2" t="e">
        <v>#NAME?</v>
      </c>
      <c r="D866" s="2" t="s">
        <v>1</v>
      </c>
      <c r="E866" s="122">
        <v>393231025</v>
      </c>
      <c r="F866" s="119">
        <v>778800</v>
      </c>
      <c r="G866" s="119">
        <v>0</v>
      </c>
      <c r="H866" s="122">
        <v>394009825</v>
      </c>
      <c r="I866" s="120">
        <f t="shared" si="13"/>
        <v>394009825</v>
      </c>
      <c r="J866" s="104" t="s">
        <v>1520</v>
      </c>
      <c r="K866" s="104" t="s">
        <v>1908</v>
      </c>
      <c r="L866" s="103">
        <v>0</v>
      </c>
      <c r="M866" s="121" t="e">
        <v>#VALUE!</v>
      </c>
    </row>
    <row r="867" spans="1:13" hidden="1" x14ac:dyDescent="0.25">
      <c r="A867" s="117" t="s">
        <v>2187</v>
      </c>
      <c r="B867" s="2" t="s">
        <v>2188</v>
      </c>
      <c r="C867" s="2" t="e">
        <v>#NAME?</v>
      </c>
      <c r="D867" s="2" t="s">
        <v>1</v>
      </c>
      <c r="E867" s="122">
        <v>2961948</v>
      </c>
      <c r="F867" s="119">
        <v>0</v>
      </c>
      <c r="G867" s="119">
        <v>0</v>
      </c>
      <c r="H867" s="122">
        <v>2961948</v>
      </c>
      <c r="I867" s="120">
        <f t="shared" si="13"/>
        <v>2961948</v>
      </c>
      <c r="J867" s="104" t="s">
        <v>1520</v>
      </c>
      <c r="K867" s="104" t="s">
        <v>1916</v>
      </c>
      <c r="L867" s="103">
        <v>0</v>
      </c>
      <c r="M867" s="121" t="e">
        <v>#VALUE!</v>
      </c>
    </row>
    <row r="868" spans="1:13" hidden="1" x14ac:dyDescent="0.25">
      <c r="A868" s="117" t="s">
        <v>1470</v>
      </c>
      <c r="B868" s="2" t="s">
        <v>2189</v>
      </c>
      <c r="C868" s="2" t="e">
        <v>#NAME?</v>
      </c>
      <c r="D868" s="2" t="s">
        <v>1</v>
      </c>
      <c r="E868" s="122">
        <v>13348665</v>
      </c>
      <c r="F868" s="119">
        <v>0</v>
      </c>
      <c r="G868" s="119">
        <v>0</v>
      </c>
      <c r="H868" s="122">
        <v>13348665</v>
      </c>
      <c r="I868" s="120">
        <f t="shared" si="13"/>
        <v>13348665</v>
      </c>
      <c r="J868" s="104" t="s">
        <v>1520</v>
      </c>
      <c r="K868" s="104" t="s">
        <v>2005</v>
      </c>
      <c r="L868" s="103">
        <v>0</v>
      </c>
      <c r="M868" s="121" t="e">
        <v>#VALUE!</v>
      </c>
    </row>
    <row r="869" spans="1:13" hidden="1" x14ac:dyDescent="0.25">
      <c r="A869" s="117" t="s">
        <v>2190</v>
      </c>
      <c r="B869" s="2" t="s">
        <v>2191</v>
      </c>
      <c r="C869" s="2" t="e">
        <v>#NAME?</v>
      </c>
      <c r="D869" s="2" t="s">
        <v>1</v>
      </c>
      <c r="E869" s="122">
        <v>9929114</v>
      </c>
      <c r="F869" s="119">
        <v>0</v>
      </c>
      <c r="G869" s="119">
        <v>0</v>
      </c>
      <c r="H869" s="122">
        <v>9929114</v>
      </c>
      <c r="I869" s="120">
        <f t="shared" si="13"/>
        <v>9929114</v>
      </c>
      <c r="J869" s="104" t="s">
        <v>1520</v>
      </c>
      <c r="K869" s="104" t="s">
        <v>2012</v>
      </c>
      <c r="L869" s="103">
        <v>0</v>
      </c>
      <c r="M869" s="121" t="e">
        <v>#VALUE!</v>
      </c>
    </row>
    <row r="870" spans="1:13" hidden="1" x14ac:dyDescent="0.25">
      <c r="A870" s="117" t="s">
        <v>2192</v>
      </c>
      <c r="B870" s="2" t="s">
        <v>2193</v>
      </c>
      <c r="C870" s="2" t="e">
        <v>#NAME?</v>
      </c>
      <c r="D870" s="2" t="s">
        <v>1</v>
      </c>
      <c r="E870" s="122">
        <v>1519763</v>
      </c>
      <c r="F870" s="119">
        <v>0</v>
      </c>
      <c r="G870" s="119">
        <v>0</v>
      </c>
      <c r="H870" s="122">
        <v>1519763</v>
      </c>
      <c r="I870" s="120">
        <f t="shared" si="13"/>
        <v>1519763</v>
      </c>
      <c r="J870" s="104" t="s">
        <v>1520</v>
      </c>
      <c r="K870" s="104" t="s">
        <v>1916</v>
      </c>
      <c r="L870" s="103">
        <v>0</v>
      </c>
      <c r="M870" s="121" t="e">
        <v>#VALUE!</v>
      </c>
    </row>
    <row r="871" spans="1:13" hidden="1" x14ac:dyDescent="0.25">
      <c r="A871" s="117" t="s">
        <v>2194</v>
      </c>
      <c r="B871" s="2" t="s">
        <v>2195</v>
      </c>
      <c r="C871" s="2" t="e">
        <v>#NAME?</v>
      </c>
      <c r="D871" s="2" t="s">
        <v>1</v>
      </c>
      <c r="E871" s="122">
        <v>5570680</v>
      </c>
      <c r="F871" s="119">
        <v>0</v>
      </c>
      <c r="G871" s="119">
        <v>0</v>
      </c>
      <c r="H871" s="122">
        <v>5570680</v>
      </c>
      <c r="I871" s="120">
        <f t="shared" si="13"/>
        <v>5570680</v>
      </c>
      <c r="J871" s="104" t="s">
        <v>1520</v>
      </c>
      <c r="K871" s="104" t="s">
        <v>1916</v>
      </c>
      <c r="L871" s="103">
        <v>0</v>
      </c>
      <c r="M871" s="121" t="e">
        <v>#VALUE!</v>
      </c>
    </row>
    <row r="872" spans="1:13" hidden="1" x14ac:dyDescent="0.25">
      <c r="A872" s="117" t="s">
        <v>1473</v>
      </c>
      <c r="B872" s="2" t="s">
        <v>2196</v>
      </c>
      <c r="C872" s="2" t="e">
        <v>#NAME?</v>
      </c>
      <c r="D872" s="2" t="s">
        <v>1</v>
      </c>
      <c r="E872" s="122">
        <v>1356232</v>
      </c>
      <c r="F872" s="119">
        <v>0</v>
      </c>
      <c r="G872" s="119">
        <v>0</v>
      </c>
      <c r="H872" s="122">
        <v>1356232</v>
      </c>
      <c r="I872" s="120">
        <f t="shared" si="13"/>
        <v>1356232</v>
      </c>
      <c r="J872" s="104" t="s">
        <v>1520</v>
      </c>
      <c r="K872" s="104" t="s">
        <v>1969</v>
      </c>
      <c r="L872" s="103">
        <v>0</v>
      </c>
      <c r="M872" s="121" t="e">
        <v>#VALUE!</v>
      </c>
    </row>
    <row r="873" spans="1:13" hidden="1" x14ac:dyDescent="0.25">
      <c r="A873" s="117" t="s">
        <v>2197</v>
      </c>
      <c r="B873" s="2" t="s">
        <v>2198</v>
      </c>
      <c r="C873" s="2" t="e">
        <v>#NAME?</v>
      </c>
      <c r="D873" s="2" t="s">
        <v>1</v>
      </c>
      <c r="E873" s="122">
        <v>16500</v>
      </c>
      <c r="F873" s="119">
        <v>0</v>
      </c>
      <c r="G873" s="119">
        <v>0</v>
      </c>
      <c r="H873" s="122">
        <v>16500</v>
      </c>
      <c r="I873" s="120">
        <f t="shared" si="13"/>
        <v>16500</v>
      </c>
      <c r="J873" s="104" t="s">
        <v>1520</v>
      </c>
      <c r="K873" s="104" t="s">
        <v>1969</v>
      </c>
      <c r="L873" s="103">
        <v>0</v>
      </c>
      <c r="M873" s="121" t="e">
        <v>#VALUE!</v>
      </c>
    </row>
    <row r="874" spans="1:13" hidden="1" x14ac:dyDescent="0.25">
      <c r="A874" s="117" t="s">
        <v>1475</v>
      </c>
      <c r="B874" s="2" t="s">
        <v>2199</v>
      </c>
      <c r="C874" s="2" t="e">
        <v>#NAME?</v>
      </c>
      <c r="D874" s="2" t="s">
        <v>1</v>
      </c>
      <c r="E874" s="122">
        <v>20000</v>
      </c>
      <c r="F874" s="119">
        <v>0</v>
      </c>
      <c r="G874" s="119">
        <v>0</v>
      </c>
      <c r="H874" s="122">
        <v>20000</v>
      </c>
      <c r="I874" s="120">
        <f t="shared" si="13"/>
        <v>20000</v>
      </c>
      <c r="J874" s="104" t="s">
        <v>1520</v>
      </c>
      <c r="K874" s="104" t="s">
        <v>1969</v>
      </c>
      <c r="L874" s="103">
        <v>0</v>
      </c>
      <c r="M874" s="121" t="e">
        <v>#VALUE!</v>
      </c>
    </row>
    <row r="875" spans="1:13" hidden="1" x14ac:dyDescent="0.25">
      <c r="A875" s="117" t="s">
        <v>1477</v>
      </c>
      <c r="B875" s="2" t="s">
        <v>2200</v>
      </c>
      <c r="C875" s="2" t="e">
        <v>#NAME?</v>
      </c>
      <c r="D875" s="2" t="s">
        <v>1</v>
      </c>
      <c r="E875" s="122">
        <v>9750</v>
      </c>
      <c r="F875" s="119">
        <v>0</v>
      </c>
      <c r="G875" s="119">
        <v>0</v>
      </c>
      <c r="H875" s="122">
        <v>9750</v>
      </c>
      <c r="I875" s="120">
        <f t="shared" si="13"/>
        <v>9750</v>
      </c>
      <c r="J875" s="104" t="s">
        <v>1520</v>
      </c>
      <c r="K875" s="104" t="s">
        <v>1969</v>
      </c>
      <c r="L875" s="103">
        <v>0</v>
      </c>
      <c r="M875" s="121" t="e">
        <v>#VALUE!</v>
      </c>
    </row>
    <row r="876" spans="1:13" hidden="1" x14ac:dyDescent="0.25">
      <c r="A876" s="117" t="s">
        <v>1479</v>
      </c>
      <c r="B876" s="2" t="s">
        <v>2201</v>
      </c>
      <c r="C876" s="2" t="e">
        <v>#NAME?</v>
      </c>
      <c r="D876" s="2" t="s">
        <v>1</v>
      </c>
      <c r="E876" s="122">
        <v>35400</v>
      </c>
      <c r="F876" s="119">
        <v>0</v>
      </c>
      <c r="G876" s="119">
        <v>0</v>
      </c>
      <c r="H876" s="122">
        <v>35400</v>
      </c>
      <c r="I876" s="120">
        <f t="shared" si="13"/>
        <v>35400</v>
      </c>
      <c r="J876" s="104" t="s">
        <v>1520</v>
      </c>
      <c r="K876" s="104" t="s">
        <v>1969</v>
      </c>
      <c r="L876" s="103">
        <v>0</v>
      </c>
      <c r="M876" s="121" t="e">
        <v>#VALUE!</v>
      </c>
    </row>
    <row r="877" spans="1:13" hidden="1" x14ac:dyDescent="0.25">
      <c r="A877" s="117" t="s">
        <v>1481</v>
      </c>
      <c r="B877" s="2" t="s">
        <v>2202</v>
      </c>
      <c r="C877" s="2" t="e">
        <v>#NAME?</v>
      </c>
      <c r="D877" s="2" t="s">
        <v>1</v>
      </c>
      <c r="E877" s="122">
        <v>87848</v>
      </c>
      <c r="F877" s="119">
        <v>0</v>
      </c>
      <c r="G877" s="119">
        <v>0</v>
      </c>
      <c r="H877" s="122">
        <v>87848</v>
      </c>
      <c r="I877" s="120">
        <f t="shared" si="13"/>
        <v>87848</v>
      </c>
      <c r="J877" s="104" t="s">
        <v>1520</v>
      </c>
      <c r="K877" s="104" t="s">
        <v>1969</v>
      </c>
      <c r="L877" s="103">
        <v>0</v>
      </c>
      <c r="M877" s="121" t="e">
        <v>#VALUE!</v>
      </c>
    </row>
    <row r="878" spans="1:13" hidden="1" x14ac:dyDescent="0.25">
      <c r="A878" s="117" t="s">
        <v>1483</v>
      </c>
      <c r="B878" s="2" t="s">
        <v>2203</v>
      </c>
      <c r="C878" s="2" t="e">
        <v>#NAME?</v>
      </c>
      <c r="D878" s="2" t="s">
        <v>1</v>
      </c>
      <c r="E878" s="122">
        <v>389583</v>
      </c>
      <c r="F878" s="119">
        <v>0</v>
      </c>
      <c r="G878" s="119">
        <v>0</v>
      </c>
      <c r="H878" s="122">
        <v>389583</v>
      </c>
      <c r="I878" s="120">
        <f t="shared" si="13"/>
        <v>389583</v>
      </c>
      <c r="J878" s="104" t="s">
        <v>1520</v>
      </c>
      <c r="K878" s="104" t="s">
        <v>1969</v>
      </c>
      <c r="L878" s="103">
        <v>0</v>
      </c>
      <c r="M878" s="121" t="e">
        <v>#VALUE!</v>
      </c>
    </row>
    <row r="879" spans="1:13" hidden="1" x14ac:dyDescent="0.25">
      <c r="A879" s="117" t="s">
        <v>1485</v>
      </c>
      <c r="B879" s="2" t="s">
        <v>2204</v>
      </c>
      <c r="C879" s="2" t="e">
        <v>#NAME?</v>
      </c>
      <c r="D879" s="2" t="s">
        <v>1</v>
      </c>
      <c r="E879" s="122">
        <v>3371044</v>
      </c>
      <c r="F879" s="119">
        <v>0</v>
      </c>
      <c r="G879" s="119">
        <v>0</v>
      </c>
      <c r="H879" s="122">
        <v>3371044</v>
      </c>
      <c r="I879" s="120">
        <f t="shared" si="13"/>
        <v>3371044</v>
      </c>
      <c r="J879" s="104" t="s">
        <v>1520</v>
      </c>
      <c r="K879" s="104" t="s">
        <v>1969</v>
      </c>
      <c r="L879" s="103">
        <v>0</v>
      </c>
      <c r="M879" s="121" t="e">
        <v>#VALUE!</v>
      </c>
    </row>
    <row r="880" spans="1:13" hidden="1" x14ac:dyDescent="0.25">
      <c r="A880" s="117" t="s">
        <v>1487</v>
      </c>
      <c r="B880" s="2" t="s">
        <v>2205</v>
      </c>
      <c r="C880" s="2" t="e">
        <v>#NAME?</v>
      </c>
      <c r="D880" s="2" t="s">
        <v>1</v>
      </c>
      <c r="E880" s="122">
        <v>599030</v>
      </c>
      <c r="F880" s="119">
        <v>0</v>
      </c>
      <c r="G880" s="119">
        <v>0</v>
      </c>
      <c r="H880" s="122">
        <v>599030</v>
      </c>
      <c r="I880" s="120">
        <f t="shared" si="13"/>
        <v>599030</v>
      </c>
      <c r="J880" s="104" t="s">
        <v>1520</v>
      </c>
      <c r="K880" s="104" t="s">
        <v>1969</v>
      </c>
      <c r="L880" s="103">
        <v>0</v>
      </c>
      <c r="M880" s="121" t="e">
        <v>#VALUE!</v>
      </c>
    </row>
    <row r="881" spans="1:14" hidden="1" x14ac:dyDescent="0.25">
      <c r="A881" s="117" t="s">
        <v>1489</v>
      </c>
      <c r="B881" s="2" t="s">
        <v>2206</v>
      </c>
      <c r="C881" s="2" t="e">
        <v>#NAME?</v>
      </c>
      <c r="D881" s="2" t="s">
        <v>1</v>
      </c>
      <c r="E881" s="122">
        <v>1018927</v>
      </c>
      <c r="F881" s="119">
        <v>0</v>
      </c>
      <c r="G881" s="119">
        <v>0</v>
      </c>
      <c r="H881" s="122">
        <v>1018927</v>
      </c>
      <c r="I881" s="120">
        <f t="shared" si="13"/>
        <v>1018927</v>
      </c>
      <c r="J881" s="104" t="s">
        <v>1520</v>
      </c>
      <c r="K881" s="104" t="s">
        <v>1969</v>
      </c>
      <c r="L881" s="103">
        <v>0</v>
      </c>
      <c r="M881" s="121" t="e">
        <v>#VALUE!</v>
      </c>
    </row>
    <row r="882" spans="1:14" ht="60" hidden="1" x14ac:dyDescent="0.25">
      <c r="A882" s="117" t="s">
        <v>2207</v>
      </c>
      <c r="B882" s="2" t="s">
        <v>2208</v>
      </c>
      <c r="C882" s="2" t="e">
        <v>#NAME?</v>
      </c>
      <c r="D882" s="2" t="s">
        <v>1</v>
      </c>
      <c r="E882" s="122">
        <v>30089588.100000001</v>
      </c>
      <c r="F882" s="119">
        <v>0</v>
      </c>
      <c r="G882" s="119">
        <v>0</v>
      </c>
      <c r="H882" s="122">
        <v>30089588.100000001</v>
      </c>
      <c r="I882" s="120">
        <f t="shared" si="13"/>
        <v>30089588.100000001</v>
      </c>
      <c r="J882" s="104" t="s">
        <v>1520</v>
      </c>
      <c r="K882" s="129" t="s">
        <v>2209</v>
      </c>
      <c r="L882" s="103">
        <v>13</v>
      </c>
      <c r="M882" s="121" t="e">
        <v>#VALUE!</v>
      </c>
    </row>
    <row r="883" spans="1:14" hidden="1" x14ac:dyDescent="0.25">
      <c r="A883" s="117" t="s">
        <v>2210</v>
      </c>
      <c r="B883" s="2" t="s">
        <v>2211</v>
      </c>
      <c r="C883" s="2" t="e">
        <v>#NAME?</v>
      </c>
      <c r="D883" s="2" t="s">
        <v>1</v>
      </c>
      <c r="E883" s="122">
        <v>58000000</v>
      </c>
      <c r="F883" s="119">
        <v>0</v>
      </c>
      <c r="G883" s="119">
        <v>0</v>
      </c>
      <c r="H883" s="122">
        <v>58000000</v>
      </c>
      <c r="I883" s="120">
        <f t="shared" si="13"/>
        <v>58000000</v>
      </c>
      <c r="J883" s="104" t="s">
        <v>1520</v>
      </c>
      <c r="K883" s="104" t="s">
        <v>2212</v>
      </c>
      <c r="L883" s="103">
        <v>13</v>
      </c>
      <c r="M883" s="121" t="e">
        <v>#VALUE!</v>
      </c>
    </row>
    <row r="884" spans="1:14" hidden="1" x14ac:dyDescent="0.25">
      <c r="A884" s="117" t="s">
        <v>2213</v>
      </c>
      <c r="B884" s="2" t="s">
        <v>2214</v>
      </c>
      <c r="C884" s="2" t="e">
        <v>#NAME?</v>
      </c>
      <c r="D884" s="2" t="s">
        <v>1</v>
      </c>
      <c r="E884" s="122">
        <v>0</v>
      </c>
      <c r="F884" s="119">
        <v>280000000</v>
      </c>
      <c r="G884" s="119">
        <v>0</v>
      </c>
      <c r="H884" s="122">
        <v>280000000</v>
      </c>
      <c r="I884" s="120">
        <f t="shared" si="13"/>
        <v>280000000</v>
      </c>
      <c r="J884" s="104" t="s">
        <v>1520</v>
      </c>
      <c r="K884" s="104" t="s">
        <v>2212</v>
      </c>
      <c r="L884" s="103">
        <v>13</v>
      </c>
      <c r="M884" s="121" t="e">
        <v>#VALUE!</v>
      </c>
    </row>
    <row r="885" spans="1:14" hidden="1" x14ac:dyDescent="0.25">
      <c r="A885" s="117" t="s">
        <v>2215</v>
      </c>
      <c r="B885" s="2" t="s">
        <v>2216</v>
      </c>
      <c r="C885" s="2" t="e">
        <v>#NAME?</v>
      </c>
      <c r="D885" s="2" t="s">
        <v>25</v>
      </c>
      <c r="E885" s="122">
        <v>50000000</v>
      </c>
      <c r="F885" s="119">
        <v>0</v>
      </c>
      <c r="G885" s="119">
        <v>50000000</v>
      </c>
      <c r="H885" s="118">
        <v>0</v>
      </c>
      <c r="I885" s="120">
        <f t="shared" si="13"/>
        <v>0</v>
      </c>
      <c r="J885" s="104" t="s">
        <v>1520</v>
      </c>
      <c r="K885" s="104" t="s">
        <v>2212</v>
      </c>
      <c r="L885" s="103">
        <v>13</v>
      </c>
      <c r="M885" s="121" t="e">
        <v>#VALUE!</v>
      </c>
    </row>
    <row r="886" spans="1:14" hidden="1" x14ac:dyDescent="0.25">
      <c r="A886" s="117" t="s">
        <v>2217</v>
      </c>
      <c r="B886" s="2" t="s">
        <v>2218</v>
      </c>
      <c r="C886" s="2" t="e">
        <v>#NAME?</v>
      </c>
      <c r="D886" s="2" t="s">
        <v>25</v>
      </c>
      <c r="E886" s="122">
        <v>412708</v>
      </c>
      <c r="F886" s="119">
        <v>18852</v>
      </c>
      <c r="G886" s="119">
        <v>431560</v>
      </c>
      <c r="H886" s="118">
        <v>0</v>
      </c>
      <c r="I886" s="120">
        <f t="shared" si="13"/>
        <v>0</v>
      </c>
      <c r="J886" s="104" t="s">
        <v>1520</v>
      </c>
      <c r="K886" s="104" t="s">
        <v>2212</v>
      </c>
      <c r="L886" s="103">
        <v>13</v>
      </c>
      <c r="M886" s="121" t="e">
        <v>#VALUE!</v>
      </c>
    </row>
    <row r="887" spans="1:14" hidden="1" x14ac:dyDescent="0.25">
      <c r="A887" s="117" t="s">
        <v>2219</v>
      </c>
      <c r="B887" s="2" t="s">
        <v>2220</v>
      </c>
      <c r="C887" s="2" t="e">
        <v>#NAME?</v>
      </c>
      <c r="D887" s="2" t="s">
        <v>1</v>
      </c>
      <c r="E887" s="122">
        <v>220877416.25</v>
      </c>
      <c r="F887" s="119">
        <v>354431.4</v>
      </c>
      <c r="G887" s="119">
        <v>0</v>
      </c>
      <c r="H887" s="122">
        <v>221231847.65000001</v>
      </c>
      <c r="I887" s="120">
        <f t="shared" si="13"/>
        <v>221231847.65000001</v>
      </c>
      <c r="J887" s="104" t="s">
        <v>1520</v>
      </c>
      <c r="K887" s="104" t="s">
        <v>2212</v>
      </c>
      <c r="L887" s="103">
        <v>13</v>
      </c>
      <c r="M887" s="121" t="e">
        <v>#VALUE!</v>
      </c>
    </row>
    <row r="888" spans="1:14" hidden="1" x14ac:dyDescent="0.25">
      <c r="A888" s="117" t="s">
        <v>2221</v>
      </c>
      <c r="B888" s="2" t="s">
        <v>2222</v>
      </c>
      <c r="C888" s="2" t="e">
        <v>#NAME?</v>
      </c>
      <c r="D888" s="2" t="s">
        <v>25</v>
      </c>
      <c r="E888" s="118">
        <v>0</v>
      </c>
      <c r="F888" s="119">
        <v>0</v>
      </c>
      <c r="G888" s="119">
        <v>6000</v>
      </c>
      <c r="H888" s="118">
        <v>6000</v>
      </c>
      <c r="I888" s="120">
        <f t="shared" si="13"/>
        <v>-6000</v>
      </c>
      <c r="J888" s="104" t="s">
        <v>510</v>
      </c>
      <c r="K888" s="104" t="s">
        <v>574</v>
      </c>
      <c r="L888" s="103">
        <v>21</v>
      </c>
      <c r="M888" s="121" t="e">
        <v>#VALUE!</v>
      </c>
      <c r="N888" s="130" t="e">
        <f t="shared" ref="N888:N950" si="14">H888-M888</f>
        <v>#VALUE!</v>
      </c>
    </row>
    <row r="889" spans="1:14" hidden="1" x14ac:dyDescent="0.25">
      <c r="A889" s="117" t="s">
        <v>2223</v>
      </c>
      <c r="B889" s="2" t="s">
        <v>2224</v>
      </c>
      <c r="C889" s="2" t="e">
        <v>#NAME?</v>
      </c>
      <c r="D889" s="2" t="s">
        <v>25</v>
      </c>
      <c r="E889" s="118">
        <v>0</v>
      </c>
      <c r="F889" s="119">
        <v>0</v>
      </c>
      <c r="G889" s="119">
        <v>18750</v>
      </c>
      <c r="H889" s="118">
        <v>18750</v>
      </c>
      <c r="I889" s="120">
        <f t="shared" si="13"/>
        <v>-18750</v>
      </c>
      <c r="J889" s="104" t="s">
        <v>510</v>
      </c>
      <c r="K889" s="104" t="s">
        <v>574</v>
      </c>
      <c r="L889" s="103">
        <v>21</v>
      </c>
      <c r="M889" s="121" t="e">
        <v>#VALUE!</v>
      </c>
      <c r="N889" s="130" t="e">
        <f t="shared" si="14"/>
        <v>#VALUE!</v>
      </c>
    </row>
    <row r="890" spans="1:14" hidden="1" x14ac:dyDescent="0.25">
      <c r="A890" s="117" t="s">
        <v>1518</v>
      </c>
      <c r="B890" s="2" t="s">
        <v>573</v>
      </c>
      <c r="C890" s="2" t="e">
        <v>#NAME?</v>
      </c>
      <c r="D890" s="2" t="s">
        <v>25</v>
      </c>
      <c r="E890" s="118">
        <v>0</v>
      </c>
      <c r="F890" s="119">
        <v>0</v>
      </c>
      <c r="G890" s="119">
        <v>260250</v>
      </c>
      <c r="H890" s="118">
        <v>260250</v>
      </c>
      <c r="I890" s="120">
        <f t="shared" si="13"/>
        <v>-260250</v>
      </c>
      <c r="J890" s="104" t="s">
        <v>510</v>
      </c>
      <c r="K890" s="104" t="s">
        <v>574</v>
      </c>
      <c r="L890" s="103">
        <v>21</v>
      </c>
      <c r="M890" s="121" t="e">
        <v>#VALUE!</v>
      </c>
      <c r="N890" s="130" t="e">
        <f t="shared" si="14"/>
        <v>#VALUE!</v>
      </c>
    </row>
    <row r="891" spans="1:14" hidden="1" x14ac:dyDescent="0.25">
      <c r="A891" s="117" t="s">
        <v>1522</v>
      </c>
      <c r="B891" s="2" t="s">
        <v>575</v>
      </c>
      <c r="C891" s="2" t="e">
        <v>#NAME?</v>
      </c>
      <c r="D891" s="2" t="s">
        <v>25</v>
      </c>
      <c r="E891" s="118">
        <v>0</v>
      </c>
      <c r="F891" s="119">
        <v>1500</v>
      </c>
      <c r="G891" s="119">
        <v>165750</v>
      </c>
      <c r="H891" s="118">
        <v>164250</v>
      </c>
      <c r="I891" s="120">
        <f t="shared" si="13"/>
        <v>-164250</v>
      </c>
      <c r="J891" s="104" t="s">
        <v>510</v>
      </c>
      <c r="K891" s="104" t="s">
        <v>574</v>
      </c>
      <c r="L891" s="103">
        <v>21</v>
      </c>
      <c r="M891" s="121" t="e">
        <v>#VALUE!</v>
      </c>
      <c r="N891" s="130" t="e">
        <f t="shared" si="14"/>
        <v>#VALUE!</v>
      </c>
    </row>
    <row r="892" spans="1:14" hidden="1" x14ac:dyDescent="0.25">
      <c r="A892" s="117" t="s">
        <v>2225</v>
      </c>
      <c r="B892" s="2" t="s">
        <v>576</v>
      </c>
      <c r="C892" s="2" t="e">
        <v>#NAME?</v>
      </c>
      <c r="D892" s="2" t="s">
        <v>25</v>
      </c>
      <c r="E892" s="118">
        <v>0</v>
      </c>
      <c r="F892" s="119">
        <v>0</v>
      </c>
      <c r="G892" s="119">
        <v>138003</v>
      </c>
      <c r="H892" s="118">
        <v>138003</v>
      </c>
      <c r="I892" s="120">
        <f t="shared" si="13"/>
        <v>-138003</v>
      </c>
      <c r="J892" s="104" t="s">
        <v>510</v>
      </c>
      <c r="K892" s="104" t="s">
        <v>574</v>
      </c>
      <c r="L892" s="103">
        <v>21</v>
      </c>
      <c r="M892" s="121" t="e">
        <v>#VALUE!</v>
      </c>
      <c r="N892" s="130" t="e">
        <f t="shared" si="14"/>
        <v>#VALUE!</v>
      </c>
    </row>
    <row r="893" spans="1:14" hidden="1" x14ac:dyDescent="0.25">
      <c r="A893" s="117" t="s">
        <v>1523</v>
      </c>
      <c r="B893" s="2" t="s">
        <v>577</v>
      </c>
      <c r="C893" s="2" t="e">
        <v>#NAME?</v>
      </c>
      <c r="D893" s="2" t="s">
        <v>25</v>
      </c>
      <c r="E893" s="118">
        <v>0</v>
      </c>
      <c r="F893" s="119">
        <v>0</v>
      </c>
      <c r="G893" s="119">
        <v>3154500</v>
      </c>
      <c r="H893" s="118">
        <v>3154500</v>
      </c>
      <c r="I893" s="120">
        <f t="shared" si="13"/>
        <v>-3154500</v>
      </c>
      <c r="J893" s="104" t="s">
        <v>510</v>
      </c>
      <c r="K893" s="104" t="s">
        <v>574</v>
      </c>
      <c r="L893" s="103">
        <v>21</v>
      </c>
      <c r="M893" s="121" t="e">
        <v>#VALUE!</v>
      </c>
      <c r="N893" s="130" t="e">
        <f t="shared" si="14"/>
        <v>#VALUE!</v>
      </c>
    </row>
    <row r="894" spans="1:14" hidden="1" x14ac:dyDescent="0.25">
      <c r="A894" s="117" t="s">
        <v>2226</v>
      </c>
      <c r="B894" s="2" t="s">
        <v>578</v>
      </c>
      <c r="C894" s="2" t="e">
        <v>#NAME?</v>
      </c>
      <c r="D894" s="2" t="s">
        <v>25</v>
      </c>
      <c r="E894" s="118">
        <v>0</v>
      </c>
      <c r="F894" s="119">
        <v>51000</v>
      </c>
      <c r="G894" s="119">
        <v>1002750</v>
      </c>
      <c r="H894" s="118">
        <v>951750</v>
      </c>
      <c r="I894" s="120">
        <f t="shared" si="13"/>
        <v>-951750</v>
      </c>
      <c r="J894" s="104" t="s">
        <v>510</v>
      </c>
      <c r="K894" s="104" t="s">
        <v>574</v>
      </c>
      <c r="L894" s="103">
        <v>21</v>
      </c>
      <c r="M894" s="121" t="e">
        <v>#VALUE!</v>
      </c>
      <c r="N894" s="130" t="e">
        <f t="shared" si="14"/>
        <v>#VALUE!</v>
      </c>
    </row>
    <row r="895" spans="1:14" hidden="1" x14ac:dyDescent="0.25">
      <c r="A895" s="117" t="s">
        <v>1525</v>
      </c>
      <c r="B895" s="2" t="s">
        <v>579</v>
      </c>
      <c r="C895" s="2" t="e">
        <v>#NAME?</v>
      </c>
      <c r="D895" s="2" t="s">
        <v>25</v>
      </c>
      <c r="E895" s="118">
        <v>0</v>
      </c>
      <c r="F895" s="119">
        <v>4500</v>
      </c>
      <c r="G895" s="119">
        <v>2818500</v>
      </c>
      <c r="H895" s="118">
        <v>2814000</v>
      </c>
      <c r="I895" s="120">
        <f t="shared" si="13"/>
        <v>-2814000</v>
      </c>
      <c r="J895" s="104" t="s">
        <v>510</v>
      </c>
      <c r="K895" s="104" t="s">
        <v>574</v>
      </c>
      <c r="L895" s="103">
        <v>21</v>
      </c>
      <c r="M895" s="121" t="e">
        <v>#VALUE!</v>
      </c>
      <c r="N895" s="130" t="e">
        <f t="shared" si="14"/>
        <v>#VALUE!</v>
      </c>
    </row>
    <row r="896" spans="1:14" hidden="1" x14ac:dyDescent="0.25">
      <c r="A896" s="117" t="s">
        <v>2227</v>
      </c>
      <c r="B896" s="2" t="s">
        <v>580</v>
      </c>
      <c r="C896" s="2" t="e">
        <v>#NAME?</v>
      </c>
      <c r="D896" s="2" t="s">
        <v>25</v>
      </c>
      <c r="E896" s="118">
        <v>0</v>
      </c>
      <c r="F896" s="119">
        <v>0</v>
      </c>
      <c r="G896" s="119">
        <v>247500</v>
      </c>
      <c r="H896" s="118">
        <v>247500</v>
      </c>
      <c r="I896" s="120">
        <f t="shared" si="13"/>
        <v>-247500</v>
      </c>
      <c r="J896" s="104" t="s">
        <v>510</v>
      </c>
      <c r="K896" s="104" t="s">
        <v>574</v>
      </c>
      <c r="L896" s="103">
        <v>21</v>
      </c>
      <c r="M896" s="121" t="e">
        <v>#VALUE!</v>
      </c>
      <c r="N896" s="130" t="e">
        <f t="shared" si="14"/>
        <v>#VALUE!</v>
      </c>
    </row>
    <row r="897" spans="1:14" hidden="1" x14ac:dyDescent="0.25">
      <c r="A897" s="117" t="s">
        <v>2228</v>
      </c>
      <c r="B897" s="2" t="s">
        <v>581</v>
      </c>
      <c r="C897" s="2" t="e">
        <v>#NAME?</v>
      </c>
      <c r="D897" s="2" t="s">
        <v>25</v>
      </c>
      <c r="E897" s="118">
        <v>0</v>
      </c>
      <c r="F897" s="119">
        <v>0</v>
      </c>
      <c r="G897" s="119">
        <v>473250</v>
      </c>
      <c r="H897" s="118">
        <v>473250</v>
      </c>
      <c r="I897" s="120">
        <f t="shared" si="13"/>
        <v>-473250</v>
      </c>
      <c r="J897" s="104" t="s">
        <v>510</v>
      </c>
      <c r="K897" s="104" t="s">
        <v>574</v>
      </c>
      <c r="L897" s="103">
        <v>21</v>
      </c>
      <c r="M897" s="121" t="e">
        <v>#VALUE!</v>
      </c>
      <c r="N897" s="130" t="e">
        <f t="shared" si="14"/>
        <v>#VALUE!</v>
      </c>
    </row>
    <row r="898" spans="1:14" hidden="1" x14ac:dyDescent="0.25">
      <c r="A898" s="117" t="s">
        <v>2229</v>
      </c>
      <c r="B898" s="2" t="s">
        <v>567</v>
      </c>
      <c r="C898" s="2" t="e">
        <v>#NAME?</v>
      </c>
      <c r="D898" s="2" t="s">
        <v>25</v>
      </c>
      <c r="E898" s="118">
        <v>0</v>
      </c>
      <c r="F898" s="119">
        <v>5968829</v>
      </c>
      <c r="G898" s="119">
        <v>8635607</v>
      </c>
      <c r="H898" s="118">
        <v>2666778</v>
      </c>
      <c r="I898" s="120">
        <f t="shared" si="13"/>
        <v>-2666778</v>
      </c>
      <c r="J898" s="104" t="s">
        <v>510</v>
      </c>
      <c r="K898" s="104" t="s">
        <v>569</v>
      </c>
      <c r="L898" s="103">
        <v>19</v>
      </c>
      <c r="M898" s="121" t="e">
        <v>#VALUE!</v>
      </c>
      <c r="N898" s="130" t="e">
        <f t="shared" si="14"/>
        <v>#VALUE!</v>
      </c>
    </row>
    <row r="899" spans="1:14" hidden="1" x14ac:dyDescent="0.25">
      <c r="A899" s="117" t="s">
        <v>1651</v>
      </c>
      <c r="B899" s="2" t="s">
        <v>568</v>
      </c>
      <c r="C899" s="2" t="e">
        <v>#NAME?</v>
      </c>
      <c r="D899" s="2" t="s">
        <v>25</v>
      </c>
      <c r="E899" s="118">
        <v>0</v>
      </c>
      <c r="F899" s="119">
        <v>2759294</v>
      </c>
      <c r="G899" s="119">
        <v>6698250</v>
      </c>
      <c r="H899" s="118">
        <v>3938956</v>
      </c>
      <c r="I899" s="120">
        <f t="shared" si="13"/>
        <v>-3938956</v>
      </c>
      <c r="J899" s="104" t="s">
        <v>510</v>
      </c>
      <c r="K899" s="104" t="s">
        <v>569</v>
      </c>
      <c r="L899" s="103">
        <v>19</v>
      </c>
      <c r="M899" s="121" t="e">
        <v>#VALUE!</v>
      </c>
      <c r="N899" s="130" t="e">
        <f t="shared" si="14"/>
        <v>#VALUE!</v>
      </c>
    </row>
    <row r="900" spans="1:14" hidden="1" x14ac:dyDescent="0.25">
      <c r="A900" s="117" t="s">
        <v>1653</v>
      </c>
      <c r="B900" s="2" t="s">
        <v>570</v>
      </c>
      <c r="C900" s="2" t="e">
        <v>#NAME?</v>
      </c>
      <c r="D900" s="2" t="s">
        <v>25</v>
      </c>
      <c r="E900" s="118">
        <v>0</v>
      </c>
      <c r="F900" s="124">
        <v>13269900</v>
      </c>
      <c r="G900" s="124">
        <v>529000600</v>
      </c>
      <c r="H900" s="125">
        <v>515730700</v>
      </c>
      <c r="I900" s="120">
        <f t="shared" si="13"/>
        <v>-515730700</v>
      </c>
      <c r="J900" s="104" t="s">
        <v>510</v>
      </c>
      <c r="K900" s="104" t="s">
        <v>569</v>
      </c>
      <c r="L900" s="103">
        <v>19</v>
      </c>
      <c r="M900" s="121" t="e">
        <v>#VALUE!</v>
      </c>
      <c r="N900" s="130" t="e">
        <f t="shared" si="14"/>
        <v>#VALUE!</v>
      </c>
    </row>
    <row r="901" spans="1:14" hidden="1" x14ac:dyDescent="0.25">
      <c r="A901" s="117" t="s">
        <v>1687</v>
      </c>
      <c r="B901" s="2" t="s">
        <v>563</v>
      </c>
      <c r="C901" s="2" t="e">
        <v>#NAME?</v>
      </c>
      <c r="D901" s="2" t="s">
        <v>25</v>
      </c>
      <c r="E901" s="118">
        <v>0</v>
      </c>
      <c r="F901" s="119">
        <v>0</v>
      </c>
      <c r="G901" s="119">
        <v>4500</v>
      </c>
      <c r="H901" s="118">
        <v>4500</v>
      </c>
      <c r="I901" s="120">
        <f t="shared" si="13"/>
        <v>-4500</v>
      </c>
      <c r="J901" s="104" t="s">
        <v>510</v>
      </c>
      <c r="K901" s="131" t="s">
        <v>2230</v>
      </c>
      <c r="L901" s="103">
        <v>21</v>
      </c>
      <c r="M901" s="121" t="e">
        <v>#VALUE!</v>
      </c>
      <c r="N901" s="130" t="e">
        <f t="shared" si="14"/>
        <v>#VALUE!</v>
      </c>
    </row>
    <row r="902" spans="1:14" hidden="1" x14ac:dyDescent="0.25">
      <c r="A902" s="117" t="s">
        <v>1690</v>
      </c>
      <c r="B902" s="2" t="s">
        <v>564</v>
      </c>
      <c r="C902" s="2" t="e">
        <v>#NAME?</v>
      </c>
      <c r="D902" s="2" t="s">
        <v>25</v>
      </c>
      <c r="E902" s="118">
        <v>0</v>
      </c>
      <c r="F902" s="119">
        <v>52000</v>
      </c>
      <c r="G902" s="119">
        <v>928000</v>
      </c>
      <c r="H902" s="118">
        <v>876000</v>
      </c>
      <c r="I902" s="120">
        <f t="shared" si="13"/>
        <v>-876000</v>
      </c>
      <c r="J902" s="104" t="s">
        <v>510</v>
      </c>
      <c r="K902" s="131" t="s">
        <v>2230</v>
      </c>
      <c r="L902" s="103">
        <v>21</v>
      </c>
      <c r="M902" s="121" t="e">
        <v>#VALUE!</v>
      </c>
      <c r="N902" s="130" t="e">
        <f t="shared" si="14"/>
        <v>#VALUE!</v>
      </c>
    </row>
    <row r="903" spans="1:14" hidden="1" x14ac:dyDescent="0.25">
      <c r="A903" s="117" t="s">
        <v>1692</v>
      </c>
      <c r="B903" s="2" t="s">
        <v>565</v>
      </c>
      <c r="C903" s="2" t="e">
        <v>#NAME?</v>
      </c>
      <c r="D903" s="2" t="s">
        <v>25</v>
      </c>
      <c r="E903" s="118">
        <v>0</v>
      </c>
      <c r="F903" s="119">
        <v>4000</v>
      </c>
      <c r="G903" s="119">
        <v>740000</v>
      </c>
      <c r="H903" s="118">
        <v>736000</v>
      </c>
      <c r="I903" s="120">
        <f t="shared" si="13"/>
        <v>-736000</v>
      </c>
      <c r="J903" s="104" t="s">
        <v>510</v>
      </c>
      <c r="K903" s="131" t="s">
        <v>2230</v>
      </c>
      <c r="L903" s="103">
        <v>21</v>
      </c>
      <c r="M903" s="121" t="e">
        <v>#VALUE!</v>
      </c>
      <c r="N903" s="130" t="e">
        <f t="shared" si="14"/>
        <v>#VALUE!</v>
      </c>
    </row>
    <row r="904" spans="1:14" hidden="1" x14ac:dyDescent="0.25">
      <c r="A904" s="117" t="s">
        <v>1706</v>
      </c>
      <c r="B904" s="2" t="s">
        <v>2231</v>
      </c>
      <c r="C904" s="2" t="e">
        <v>#NAME?</v>
      </c>
      <c r="D904" s="2" t="s">
        <v>25</v>
      </c>
      <c r="E904" s="118">
        <v>0</v>
      </c>
      <c r="F904" s="119">
        <v>0</v>
      </c>
      <c r="G904" s="119">
        <v>638266</v>
      </c>
      <c r="H904" s="118">
        <v>638266</v>
      </c>
      <c r="I904" s="120">
        <f t="shared" si="13"/>
        <v>-638266</v>
      </c>
      <c r="J904" s="104" t="s">
        <v>510</v>
      </c>
      <c r="K904" s="131" t="s">
        <v>2230</v>
      </c>
      <c r="L904" s="103">
        <v>21</v>
      </c>
      <c r="M904" s="121" t="e">
        <v>#VALUE!</v>
      </c>
      <c r="N904" s="130" t="e">
        <f t="shared" si="14"/>
        <v>#VALUE!</v>
      </c>
    </row>
    <row r="905" spans="1:14" hidden="1" x14ac:dyDescent="0.25">
      <c r="A905" s="117" t="s">
        <v>2232</v>
      </c>
      <c r="B905" s="2" t="s">
        <v>2233</v>
      </c>
      <c r="C905" s="2" t="e">
        <v>#NAME?</v>
      </c>
      <c r="D905" s="2" t="s">
        <v>25</v>
      </c>
      <c r="E905" s="118">
        <v>0</v>
      </c>
      <c r="F905" s="119">
        <v>0</v>
      </c>
      <c r="G905" s="119">
        <v>135000</v>
      </c>
      <c r="H905" s="118">
        <v>135000</v>
      </c>
      <c r="I905" s="120">
        <f t="shared" ref="I905:I969" si="15">IF(D905="dr",H905,-H905)</f>
        <v>-135000</v>
      </c>
      <c r="J905" s="104" t="s">
        <v>510</v>
      </c>
      <c r="K905" s="104" t="s">
        <v>626</v>
      </c>
      <c r="L905" s="103">
        <v>20</v>
      </c>
      <c r="M905" s="121" t="e">
        <v>#VALUE!</v>
      </c>
      <c r="N905" s="130" t="e">
        <f t="shared" si="14"/>
        <v>#VALUE!</v>
      </c>
    </row>
    <row r="906" spans="1:14" hidden="1" x14ac:dyDescent="0.25">
      <c r="A906" s="117" t="s">
        <v>2234</v>
      </c>
      <c r="B906" s="2" t="s">
        <v>634</v>
      </c>
      <c r="C906" s="2" t="e">
        <v>#NAME?</v>
      </c>
      <c r="D906" s="2" t="s">
        <v>25</v>
      </c>
      <c r="E906" s="118">
        <v>0</v>
      </c>
      <c r="F906" s="119">
        <v>781675</v>
      </c>
      <c r="G906" s="119">
        <v>19846950</v>
      </c>
      <c r="H906" s="118">
        <v>19065275</v>
      </c>
      <c r="I906" s="120">
        <f t="shared" si="15"/>
        <v>-19065275</v>
      </c>
      <c r="J906" s="104" t="s">
        <v>510</v>
      </c>
      <c r="K906" s="104" t="s">
        <v>583</v>
      </c>
      <c r="L906" s="103">
        <v>20</v>
      </c>
      <c r="M906" s="121" t="e">
        <v>#VALUE!</v>
      </c>
      <c r="N906" s="130" t="e">
        <f t="shared" si="14"/>
        <v>#VALUE!</v>
      </c>
    </row>
    <row r="907" spans="1:14" hidden="1" x14ac:dyDescent="0.25">
      <c r="A907" s="117" t="s">
        <v>2235</v>
      </c>
      <c r="B907" s="2" t="s">
        <v>582</v>
      </c>
      <c r="C907" s="2" t="e">
        <v>#NAME?</v>
      </c>
      <c r="D907" s="2" t="s">
        <v>25</v>
      </c>
      <c r="E907" s="118">
        <v>0</v>
      </c>
      <c r="F907" s="119">
        <v>2960305</v>
      </c>
      <c r="G907" s="119">
        <v>184611339.5</v>
      </c>
      <c r="H907" s="118">
        <v>181651034.5</v>
      </c>
      <c r="I907" s="120">
        <f t="shared" si="15"/>
        <v>-181651034.5</v>
      </c>
      <c r="J907" s="104" t="s">
        <v>510</v>
      </c>
      <c r="K907" s="104" t="s">
        <v>583</v>
      </c>
      <c r="L907" s="103">
        <v>20</v>
      </c>
      <c r="M907" s="121" t="e">
        <v>#VALUE!</v>
      </c>
      <c r="N907" s="130" t="e">
        <f t="shared" si="14"/>
        <v>#VALUE!</v>
      </c>
    </row>
    <row r="908" spans="1:14" hidden="1" x14ac:dyDescent="0.25">
      <c r="A908" s="117" t="s">
        <v>2236</v>
      </c>
      <c r="B908" s="2" t="s">
        <v>584</v>
      </c>
      <c r="C908" s="2" t="e">
        <v>#NAME?</v>
      </c>
      <c r="D908" s="2" t="s">
        <v>25</v>
      </c>
      <c r="E908" s="118">
        <v>0</v>
      </c>
      <c r="F908" s="119">
        <v>4500</v>
      </c>
      <c r="G908" s="119">
        <v>519377</v>
      </c>
      <c r="H908" s="118">
        <v>514877</v>
      </c>
      <c r="I908" s="120">
        <f t="shared" si="15"/>
        <v>-514877</v>
      </c>
      <c r="J908" s="104" t="s">
        <v>510</v>
      </c>
      <c r="K908" s="104" t="s">
        <v>583</v>
      </c>
      <c r="L908" s="103">
        <v>20</v>
      </c>
      <c r="M908" s="121" t="e">
        <v>#VALUE!</v>
      </c>
      <c r="N908" s="130" t="e">
        <f t="shared" si="14"/>
        <v>#VALUE!</v>
      </c>
    </row>
    <row r="909" spans="1:14" hidden="1" x14ac:dyDescent="0.25">
      <c r="A909" s="117" t="s">
        <v>2237</v>
      </c>
      <c r="B909" s="2" t="s">
        <v>625</v>
      </c>
      <c r="C909" s="2" t="e">
        <v>#NAME?</v>
      </c>
      <c r="D909" s="2" t="s">
        <v>25</v>
      </c>
      <c r="E909" s="118">
        <v>0</v>
      </c>
      <c r="F909" s="119">
        <v>0</v>
      </c>
      <c r="G909" s="119">
        <v>8015850</v>
      </c>
      <c r="H909" s="118">
        <v>8015850</v>
      </c>
      <c r="I909" s="120">
        <f t="shared" si="15"/>
        <v>-8015850</v>
      </c>
      <c r="J909" s="104" t="s">
        <v>510</v>
      </c>
      <c r="K909" s="104" t="s">
        <v>626</v>
      </c>
      <c r="L909" s="103">
        <v>20</v>
      </c>
      <c r="M909" s="121" t="e">
        <v>#VALUE!</v>
      </c>
      <c r="N909" s="130" t="e">
        <f t="shared" si="14"/>
        <v>#VALUE!</v>
      </c>
    </row>
    <row r="910" spans="1:14" hidden="1" x14ac:dyDescent="0.25">
      <c r="A910" s="117" t="s">
        <v>2238</v>
      </c>
      <c r="B910" s="2" t="s">
        <v>627</v>
      </c>
      <c r="C910" s="2" t="e">
        <v>#NAME?</v>
      </c>
      <c r="D910" s="2" t="s">
        <v>25</v>
      </c>
      <c r="E910" s="118">
        <v>0</v>
      </c>
      <c r="F910" s="119">
        <v>967825</v>
      </c>
      <c r="G910" s="119">
        <v>14145050</v>
      </c>
      <c r="H910" s="118">
        <v>13177225</v>
      </c>
      <c r="I910" s="120">
        <f t="shared" si="15"/>
        <v>-13177225</v>
      </c>
      <c r="J910" s="104" t="s">
        <v>510</v>
      </c>
      <c r="K910" s="104" t="s">
        <v>583</v>
      </c>
      <c r="L910" s="103">
        <v>20</v>
      </c>
      <c r="M910" s="121" t="e">
        <v>#VALUE!</v>
      </c>
      <c r="N910" s="130" t="e">
        <f t="shared" si="14"/>
        <v>#VALUE!</v>
      </c>
    </row>
    <row r="911" spans="1:14" hidden="1" x14ac:dyDescent="0.25">
      <c r="A911" s="117" t="s">
        <v>2239</v>
      </c>
      <c r="B911" s="2" t="s">
        <v>586</v>
      </c>
      <c r="C911" s="2" t="e">
        <v>#NAME?</v>
      </c>
      <c r="D911" s="2" t="s">
        <v>25</v>
      </c>
      <c r="E911" s="118">
        <v>0</v>
      </c>
      <c r="F911" s="119">
        <v>20000</v>
      </c>
      <c r="G911" s="119">
        <v>758097.5</v>
      </c>
      <c r="H911" s="118">
        <v>738097.5</v>
      </c>
      <c r="I911" s="120">
        <f t="shared" si="15"/>
        <v>-738097.5</v>
      </c>
      <c r="J911" s="104" t="s">
        <v>510</v>
      </c>
      <c r="K911" s="104" t="s">
        <v>583</v>
      </c>
      <c r="L911" s="103">
        <v>20</v>
      </c>
      <c r="M911" s="121" t="e">
        <v>#VALUE!</v>
      </c>
      <c r="N911" s="130" t="e">
        <f t="shared" si="14"/>
        <v>#VALUE!</v>
      </c>
    </row>
    <row r="912" spans="1:14" hidden="1" x14ac:dyDescent="0.25">
      <c r="A912" s="117" t="s">
        <v>2240</v>
      </c>
      <c r="B912" s="2" t="s">
        <v>571</v>
      </c>
      <c r="C912" s="2" t="e">
        <v>#NAME?</v>
      </c>
      <c r="D912" s="2" t="s">
        <v>25</v>
      </c>
      <c r="E912" s="118">
        <v>0</v>
      </c>
      <c r="F912" s="119">
        <f>950000+25000</f>
        <v>975000</v>
      </c>
      <c r="G912" s="119">
        <v>18320000</v>
      </c>
      <c r="H912" s="118">
        <f>G912-F912</f>
        <v>17345000</v>
      </c>
      <c r="I912" s="120">
        <f t="shared" si="15"/>
        <v>-17345000</v>
      </c>
      <c r="J912" s="104" t="s">
        <v>510</v>
      </c>
      <c r="K912" s="104" t="s">
        <v>572</v>
      </c>
      <c r="L912" s="103">
        <v>21</v>
      </c>
      <c r="M912" s="121" t="e">
        <v>#VALUE!</v>
      </c>
      <c r="N912" s="130" t="e">
        <f t="shared" si="14"/>
        <v>#VALUE!</v>
      </c>
    </row>
    <row r="913" spans="1:14" hidden="1" x14ac:dyDescent="0.25">
      <c r="A913" s="117" t="s">
        <v>2241</v>
      </c>
      <c r="B913" s="2" t="s">
        <v>2242</v>
      </c>
      <c r="C913" s="2" t="e">
        <v>#NAME?</v>
      </c>
      <c r="D913" s="2" t="s">
        <v>25</v>
      </c>
      <c r="E913" s="118">
        <v>0</v>
      </c>
      <c r="F913" s="119">
        <v>0</v>
      </c>
      <c r="G913" s="119">
        <v>466722</v>
      </c>
      <c r="H913" s="118">
        <v>466722</v>
      </c>
      <c r="I913" s="120">
        <f t="shared" si="15"/>
        <v>-466722</v>
      </c>
      <c r="J913" s="104" t="s">
        <v>510</v>
      </c>
      <c r="K913" s="131" t="s">
        <v>2230</v>
      </c>
      <c r="L913" s="103">
        <v>21</v>
      </c>
      <c r="M913" s="121" t="e">
        <v>#VALUE!</v>
      </c>
      <c r="N913" s="130" t="e">
        <f t="shared" si="14"/>
        <v>#VALUE!</v>
      </c>
    </row>
    <row r="914" spans="1:14" hidden="1" x14ac:dyDescent="0.25">
      <c r="A914" s="117" t="s">
        <v>1909</v>
      </c>
      <c r="B914" s="2" t="s">
        <v>619</v>
      </c>
      <c r="C914" s="2" t="e">
        <v>#NAME?</v>
      </c>
      <c r="D914" s="2" t="s">
        <v>25</v>
      </c>
      <c r="E914" s="118">
        <v>0</v>
      </c>
      <c r="F914" s="119">
        <v>4064810</v>
      </c>
      <c r="G914" s="119">
        <v>8492485</v>
      </c>
      <c r="H914" s="118">
        <v>4427675</v>
      </c>
      <c r="I914" s="120">
        <f t="shared" si="15"/>
        <v>-4427675</v>
      </c>
      <c r="J914" s="104" t="s">
        <v>510</v>
      </c>
      <c r="K914" s="104" t="s">
        <v>620</v>
      </c>
      <c r="L914" s="103">
        <v>22</v>
      </c>
      <c r="M914" s="121" t="e">
        <v>#VALUE!</v>
      </c>
      <c r="N914" s="130" t="e">
        <f t="shared" si="14"/>
        <v>#VALUE!</v>
      </c>
    </row>
    <row r="915" spans="1:14" hidden="1" x14ac:dyDescent="0.25">
      <c r="A915" s="117" t="s">
        <v>2243</v>
      </c>
      <c r="B915" s="2" t="s">
        <v>2244</v>
      </c>
      <c r="C915" s="2" t="e">
        <v>#NAME?</v>
      </c>
      <c r="D915" s="2" t="s">
        <v>25</v>
      </c>
      <c r="E915" s="118">
        <v>0</v>
      </c>
      <c r="F915" s="119">
        <v>0</v>
      </c>
      <c r="G915" s="119">
        <v>3483950</v>
      </c>
      <c r="H915" s="118">
        <v>3483950</v>
      </c>
      <c r="I915" s="120">
        <f t="shared" si="15"/>
        <v>-3483950</v>
      </c>
      <c r="J915" s="104" t="s">
        <v>510</v>
      </c>
      <c r="K915" s="104" t="s">
        <v>620</v>
      </c>
      <c r="L915" s="103">
        <v>22</v>
      </c>
      <c r="M915" s="121" t="e">
        <v>#VALUE!</v>
      </c>
      <c r="N915" s="130" t="e">
        <f t="shared" si="14"/>
        <v>#VALUE!</v>
      </c>
    </row>
    <row r="916" spans="1:14" hidden="1" x14ac:dyDescent="0.25">
      <c r="A916" s="117" t="s">
        <v>2245</v>
      </c>
      <c r="B916" s="2" t="s">
        <v>621</v>
      </c>
      <c r="C916" s="2" t="e">
        <v>#NAME?</v>
      </c>
      <c r="D916" s="2" t="s">
        <v>25</v>
      </c>
      <c r="E916" s="118">
        <v>0</v>
      </c>
      <c r="F916" s="119">
        <v>0</v>
      </c>
      <c r="G916" s="119">
        <v>2000000</v>
      </c>
      <c r="H916" s="118">
        <v>2000000</v>
      </c>
      <c r="I916" s="120">
        <f t="shared" si="15"/>
        <v>-2000000</v>
      </c>
      <c r="J916" s="104" t="s">
        <v>510</v>
      </c>
      <c r="K916" s="104" t="s">
        <v>620</v>
      </c>
      <c r="L916" s="103">
        <v>22</v>
      </c>
      <c r="M916" s="121" t="e">
        <v>#VALUE!</v>
      </c>
      <c r="N916" s="130" t="e">
        <f t="shared" si="14"/>
        <v>#VALUE!</v>
      </c>
    </row>
    <row r="917" spans="1:14" hidden="1" x14ac:dyDescent="0.25">
      <c r="A917" s="117" t="s">
        <v>2246</v>
      </c>
      <c r="B917" s="2" t="s">
        <v>622</v>
      </c>
      <c r="C917" s="2" t="e">
        <v>#NAME?</v>
      </c>
      <c r="D917" s="2" t="s">
        <v>25</v>
      </c>
      <c r="E917" s="118">
        <v>0</v>
      </c>
      <c r="F917" s="119">
        <v>18611472</v>
      </c>
      <c r="G917" s="119">
        <v>150000000</v>
      </c>
      <c r="H917" s="118">
        <v>131388528</v>
      </c>
      <c r="I917" s="120">
        <f t="shared" si="15"/>
        <v>-131388528</v>
      </c>
      <c r="J917" s="104" t="s">
        <v>510</v>
      </c>
      <c r="K917" s="104" t="s">
        <v>620</v>
      </c>
      <c r="L917" s="103">
        <v>22</v>
      </c>
      <c r="M917" s="121" t="e">
        <v>#VALUE!</v>
      </c>
      <c r="N917" s="130" t="e">
        <f t="shared" si="14"/>
        <v>#VALUE!</v>
      </c>
    </row>
    <row r="918" spans="1:14" hidden="1" x14ac:dyDescent="0.25">
      <c r="A918" s="117" t="s">
        <v>1911</v>
      </c>
      <c r="B918" s="2" t="s">
        <v>623</v>
      </c>
      <c r="C918" s="2" t="e">
        <v>#NAME?</v>
      </c>
      <c r="D918" s="2" t="s">
        <v>25</v>
      </c>
      <c r="E918" s="118">
        <v>0</v>
      </c>
      <c r="F918" s="119">
        <v>4238</v>
      </c>
      <c r="G918" s="119">
        <v>755915</v>
      </c>
      <c r="H918" s="118">
        <v>751677</v>
      </c>
      <c r="I918" s="120">
        <f t="shared" si="15"/>
        <v>-751677</v>
      </c>
      <c r="J918" s="104" t="s">
        <v>510</v>
      </c>
      <c r="K918" s="104" t="s">
        <v>599</v>
      </c>
      <c r="L918" s="103">
        <v>22</v>
      </c>
      <c r="M918" s="121" t="e">
        <v>#VALUE!</v>
      </c>
      <c r="N918" s="130" t="e">
        <f t="shared" si="14"/>
        <v>#VALUE!</v>
      </c>
    </row>
    <row r="919" spans="1:14" hidden="1" x14ac:dyDescent="0.25">
      <c r="A919" s="117" t="s">
        <v>1996</v>
      </c>
      <c r="B919" s="2" t="s">
        <v>2247</v>
      </c>
      <c r="C919" s="2" t="e">
        <v>#NAME?</v>
      </c>
      <c r="D919" s="2" t="s">
        <v>25</v>
      </c>
      <c r="E919" s="118">
        <v>0</v>
      </c>
      <c r="F919" s="119">
        <v>0</v>
      </c>
      <c r="G919" s="119">
        <v>211950</v>
      </c>
      <c r="H919" s="118">
        <v>211950</v>
      </c>
      <c r="I919" s="120">
        <f t="shared" si="15"/>
        <v>-211950</v>
      </c>
      <c r="J919" s="104" t="s">
        <v>510</v>
      </c>
      <c r="K919" s="131" t="s">
        <v>2230</v>
      </c>
      <c r="L919" s="103">
        <v>21</v>
      </c>
      <c r="M919" s="121" t="e">
        <v>#VALUE!</v>
      </c>
      <c r="N919" s="130" t="e">
        <f t="shared" si="14"/>
        <v>#VALUE!</v>
      </c>
    </row>
    <row r="920" spans="1:14" hidden="1" x14ac:dyDescent="0.25">
      <c r="A920" s="117" t="s">
        <v>1999</v>
      </c>
      <c r="B920" s="2" t="s">
        <v>588</v>
      </c>
      <c r="C920" s="2" t="e">
        <v>#NAME?</v>
      </c>
      <c r="D920" s="2" t="s">
        <v>25</v>
      </c>
      <c r="E920" s="118">
        <v>0</v>
      </c>
      <c r="F920" s="119">
        <v>0</v>
      </c>
      <c r="G920" s="119">
        <v>170000</v>
      </c>
      <c r="H920" s="118">
        <v>170000</v>
      </c>
      <c r="I920" s="120">
        <f t="shared" si="15"/>
        <v>-170000</v>
      </c>
      <c r="J920" s="104" t="s">
        <v>510</v>
      </c>
      <c r="K920" s="131" t="s">
        <v>2230</v>
      </c>
      <c r="L920" s="103">
        <v>21</v>
      </c>
      <c r="M920" s="121" t="e">
        <v>#VALUE!</v>
      </c>
      <c r="N920" s="130" t="e">
        <f t="shared" si="14"/>
        <v>#VALUE!</v>
      </c>
    </row>
    <row r="921" spans="1:14" hidden="1" x14ac:dyDescent="0.25">
      <c r="A921" s="117" t="s">
        <v>2001</v>
      </c>
      <c r="B921" s="2" t="s">
        <v>624</v>
      </c>
      <c r="C921" s="2" t="e">
        <v>#NAME?</v>
      </c>
      <c r="D921" s="2" t="s">
        <v>25</v>
      </c>
      <c r="E921" s="118">
        <v>0</v>
      </c>
      <c r="F921" s="119">
        <f>64425+27500</f>
        <v>91925</v>
      </c>
      <c r="G921" s="119">
        <v>3119175</v>
      </c>
      <c r="H921" s="118">
        <f>G921-F921</f>
        <v>3027250</v>
      </c>
      <c r="I921" s="120">
        <f t="shared" si="15"/>
        <v>-3027250</v>
      </c>
      <c r="J921" s="104" t="s">
        <v>510</v>
      </c>
      <c r="K921" s="131" t="s">
        <v>624</v>
      </c>
      <c r="L921" s="103">
        <v>21</v>
      </c>
      <c r="M921" s="121" t="e">
        <v>#VALUE!</v>
      </c>
      <c r="N921" s="130" t="e">
        <f t="shared" si="14"/>
        <v>#VALUE!</v>
      </c>
    </row>
    <row r="922" spans="1:14" hidden="1" x14ac:dyDescent="0.25">
      <c r="A922" s="117" t="s">
        <v>2248</v>
      </c>
      <c r="B922" s="2" t="s">
        <v>2249</v>
      </c>
      <c r="C922" s="2" t="e">
        <v>#NAME?</v>
      </c>
      <c r="D922" s="2" t="s">
        <v>25</v>
      </c>
      <c r="E922" s="118">
        <v>0</v>
      </c>
      <c r="F922" s="119">
        <v>38940</v>
      </c>
      <c r="G922" s="119">
        <v>71940</v>
      </c>
      <c r="H922" s="118">
        <v>33000</v>
      </c>
      <c r="I922" s="120">
        <f t="shared" si="15"/>
        <v>-33000</v>
      </c>
      <c r="J922" s="104" t="s">
        <v>510</v>
      </c>
      <c r="K922" s="131" t="s">
        <v>2230</v>
      </c>
      <c r="L922" s="103">
        <v>21</v>
      </c>
      <c r="M922" s="121" t="e">
        <v>#VALUE!</v>
      </c>
      <c r="N922" s="130" t="e">
        <f t="shared" si="14"/>
        <v>#VALUE!</v>
      </c>
    </row>
    <row r="923" spans="1:14" hidden="1" x14ac:dyDescent="0.25">
      <c r="A923" s="117" t="s">
        <v>2250</v>
      </c>
      <c r="B923" s="2" t="s">
        <v>2251</v>
      </c>
      <c r="C923" s="2" t="e">
        <v>#NAME?</v>
      </c>
      <c r="D923" s="2" t="s">
        <v>25</v>
      </c>
      <c r="E923" s="118">
        <v>0</v>
      </c>
      <c r="F923" s="119">
        <v>0</v>
      </c>
      <c r="G923" s="119">
        <v>35780</v>
      </c>
      <c r="H923" s="118">
        <v>35780</v>
      </c>
      <c r="I923" s="120">
        <f t="shared" si="15"/>
        <v>-35780</v>
      </c>
      <c r="J923" s="104" t="s">
        <v>510</v>
      </c>
      <c r="K923" s="131" t="s">
        <v>2230</v>
      </c>
      <c r="L923" s="103">
        <v>21</v>
      </c>
      <c r="M923" s="121" t="e">
        <v>#VALUE!</v>
      </c>
      <c r="N923" s="130" t="e">
        <f t="shared" si="14"/>
        <v>#VALUE!</v>
      </c>
    </row>
    <row r="924" spans="1:14" hidden="1" x14ac:dyDescent="0.25">
      <c r="A924" s="117" t="s">
        <v>2252</v>
      </c>
      <c r="B924" s="2" t="s">
        <v>2253</v>
      </c>
      <c r="C924" s="2" t="e">
        <v>#NAME?</v>
      </c>
      <c r="D924" s="2" t="s">
        <v>25</v>
      </c>
      <c r="E924" s="118">
        <v>0</v>
      </c>
      <c r="F924" s="119">
        <v>218000</v>
      </c>
      <c r="G924" s="119">
        <v>700626</v>
      </c>
      <c r="H924" s="118">
        <v>482626</v>
      </c>
      <c r="I924" s="120">
        <f t="shared" si="15"/>
        <v>-482626</v>
      </c>
      <c r="J924" s="104" t="s">
        <v>510</v>
      </c>
      <c r="K924" s="131" t="s">
        <v>2230</v>
      </c>
      <c r="L924" s="103">
        <v>21</v>
      </c>
      <c r="M924" s="121" t="e">
        <v>#VALUE!</v>
      </c>
      <c r="N924" s="130" t="e">
        <f t="shared" si="14"/>
        <v>#VALUE!</v>
      </c>
    </row>
    <row r="925" spans="1:14" hidden="1" x14ac:dyDescent="0.25">
      <c r="A925" s="117" t="s">
        <v>2254</v>
      </c>
      <c r="B925" s="2" t="s">
        <v>589</v>
      </c>
      <c r="C925" s="2" t="e">
        <v>#NAME?</v>
      </c>
      <c r="D925" s="2" t="s">
        <v>25</v>
      </c>
      <c r="E925" s="118">
        <v>0</v>
      </c>
      <c r="F925" s="119">
        <v>300000</v>
      </c>
      <c r="G925" s="119">
        <v>1210000</v>
      </c>
      <c r="H925" s="118">
        <v>910000</v>
      </c>
      <c r="I925" s="120">
        <f t="shared" si="15"/>
        <v>-910000</v>
      </c>
      <c r="J925" s="104" t="s">
        <v>510</v>
      </c>
      <c r="K925" s="131" t="s">
        <v>2230</v>
      </c>
      <c r="L925" s="103">
        <v>21</v>
      </c>
      <c r="M925" s="121" t="e">
        <v>#VALUE!</v>
      </c>
      <c r="N925" s="130" t="e">
        <f t="shared" si="14"/>
        <v>#VALUE!</v>
      </c>
    </row>
    <row r="926" spans="1:14" hidden="1" x14ac:dyDescent="0.25">
      <c r="A926" s="117" t="s">
        <v>2255</v>
      </c>
      <c r="B926" s="2" t="s">
        <v>591</v>
      </c>
      <c r="C926" s="2" t="e">
        <v>#NAME?</v>
      </c>
      <c r="D926" s="2" t="s">
        <v>25</v>
      </c>
      <c r="E926" s="118">
        <v>0</v>
      </c>
      <c r="F926" s="119">
        <v>0</v>
      </c>
      <c r="G926" s="119">
        <v>1043966</v>
      </c>
      <c r="H926" s="118">
        <v>1043966</v>
      </c>
      <c r="I926" s="120">
        <f t="shared" si="15"/>
        <v>-1043966</v>
      </c>
      <c r="J926" s="104" t="s">
        <v>510</v>
      </c>
      <c r="K926" s="131" t="s">
        <v>2230</v>
      </c>
      <c r="L926" s="103">
        <v>21</v>
      </c>
      <c r="M926" s="121" t="e">
        <v>#VALUE!</v>
      </c>
      <c r="N926" s="130" t="e">
        <f t="shared" si="14"/>
        <v>#VALUE!</v>
      </c>
    </row>
    <row r="927" spans="1:14" hidden="1" x14ac:dyDescent="0.25">
      <c r="A927" s="117" t="s">
        <v>2256</v>
      </c>
      <c r="B927" s="2" t="s">
        <v>593</v>
      </c>
      <c r="C927" s="2" t="e">
        <v>#NAME?</v>
      </c>
      <c r="D927" s="2" t="s">
        <v>25</v>
      </c>
      <c r="E927" s="118">
        <v>0</v>
      </c>
      <c r="F927" s="119">
        <v>20425</v>
      </c>
      <c r="G927" s="119">
        <v>596425</v>
      </c>
      <c r="H927" s="118">
        <v>576000</v>
      </c>
      <c r="I927" s="120">
        <f t="shared" si="15"/>
        <v>-576000</v>
      </c>
      <c r="J927" s="104" t="s">
        <v>510</v>
      </c>
      <c r="K927" s="131" t="s">
        <v>2230</v>
      </c>
      <c r="L927" s="103">
        <v>21</v>
      </c>
      <c r="M927" s="121" t="e">
        <v>#VALUE!</v>
      </c>
      <c r="N927" s="130" t="e">
        <f t="shared" si="14"/>
        <v>#VALUE!</v>
      </c>
    </row>
    <row r="928" spans="1:14" hidden="1" x14ac:dyDescent="0.25">
      <c r="A928" s="117" t="s">
        <v>2257</v>
      </c>
      <c r="B928" s="2" t="s">
        <v>594</v>
      </c>
      <c r="C928" s="2" t="e">
        <v>#NAME?</v>
      </c>
      <c r="D928" s="2" t="s">
        <v>25</v>
      </c>
      <c r="E928" s="118">
        <v>0</v>
      </c>
      <c r="F928" s="119">
        <v>0</v>
      </c>
      <c r="G928" s="119">
        <v>54000</v>
      </c>
      <c r="H928" s="118">
        <v>54000</v>
      </c>
      <c r="I928" s="120">
        <f t="shared" si="15"/>
        <v>-54000</v>
      </c>
      <c r="J928" s="104" t="s">
        <v>510</v>
      </c>
      <c r="K928" s="131" t="s">
        <v>2230</v>
      </c>
      <c r="L928" s="103">
        <v>21</v>
      </c>
      <c r="M928" s="121" t="e">
        <v>#VALUE!</v>
      </c>
      <c r="N928" s="130" t="e">
        <f t="shared" si="14"/>
        <v>#VALUE!</v>
      </c>
    </row>
    <row r="929" spans="1:14" hidden="1" x14ac:dyDescent="0.25">
      <c r="A929" s="117" t="s">
        <v>2258</v>
      </c>
      <c r="B929" s="2" t="s">
        <v>2259</v>
      </c>
      <c r="C929" s="2" t="e">
        <v>#NAME?</v>
      </c>
      <c r="D929" s="2" t="s">
        <v>25</v>
      </c>
      <c r="E929" s="118">
        <v>0</v>
      </c>
      <c r="F929" s="119">
        <v>0</v>
      </c>
      <c r="G929" s="119">
        <v>24000</v>
      </c>
      <c r="H929" s="118">
        <v>24000</v>
      </c>
      <c r="I929" s="120">
        <f t="shared" si="15"/>
        <v>-24000</v>
      </c>
      <c r="J929" s="104" t="s">
        <v>510</v>
      </c>
      <c r="K929" s="131" t="s">
        <v>2230</v>
      </c>
      <c r="L929" s="103">
        <v>21</v>
      </c>
      <c r="M929" s="121" t="e">
        <v>#VALUE!</v>
      </c>
      <c r="N929" s="130" t="e">
        <f t="shared" si="14"/>
        <v>#VALUE!</v>
      </c>
    </row>
    <row r="930" spans="1:14" hidden="1" x14ac:dyDescent="0.25">
      <c r="A930" s="117" t="s">
        <v>2260</v>
      </c>
      <c r="B930" s="2" t="s">
        <v>597</v>
      </c>
      <c r="C930" s="2" t="e">
        <v>#NAME?</v>
      </c>
      <c r="D930" s="2" t="s">
        <v>25</v>
      </c>
      <c r="E930" s="118">
        <v>0</v>
      </c>
      <c r="F930" s="119">
        <v>343500</v>
      </c>
      <c r="G930" s="119">
        <v>1987417</v>
      </c>
      <c r="H930" s="118">
        <v>1643917</v>
      </c>
      <c r="I930" s="120">
        <f t="shared" si="15"/>
        <v>-1643917</v>
      </c>
      <c r="J930" s="104" t="s">
        <v>510</v>
      </c>
      <c r="K930" s="131" t="s">
        <v>2230</v>
      </c>
      <c r="L930" s="103">
        <v>21</v>
      </c>
      <c r="M930" s="121" t="e">
        <v>#VALUE!</v>
      </c>
      <c r="N930" s="130" t="e">
        <f t="shared" si="14"/>
        <v>#VALUE!</v>
      </c>
    </row>
    <row r="931" spans="1:14" hidden="1" x14ac:dyDescent="0.25">
      <c r="A931" s="117" t="s">
        <v>2261</v>
      </c>
      <c r="B931" s="2" t="s">
        <v>598</v>
      </c>
      <c r="C931" s="2" t="e">
        <v>#NAME?</v>
      </c>
      <c r="D931" s="2" t="s">
        <v>25</v>
      </c>
      <c r="E931" s="118">
        <v>0</v>
      </c>
      <c r="F931" s="119">
        <v>22587</v>
      </c>
      <c r="G931" s="119">
        <v>45174</v>
      </c>
      <c r="H931" s="118">
        <v>22587</v>
      </c>
      <c r="I931" s="120">
        <f t="shared" si="15"/>
        <v>-22587</v>
      </c>
      <c r="J931" s="104" t="s">
        <v>510</v>
      </c>
      <c r="K931" s="104" t="s">
        <v>599</v>
      </c>
      <c r="L931" s="103">
        <v>22</v>
      </c>
      <c r="M931" s="121" t="e">
        <v>#VALUE!</v>
      </c>
      <c r="N931" s="130" t="e">
        <f t="shared" si="14"/>
        <v>#VALUE!</v>
      </c>
    </row>
    <row r="932" spans="1:14" hidden="1" x14ac:dyDescent="0.25">
      <c r="A932" s="117" t="s">
        <v>2262</v>
      </c>
      <c r="B932" s="2" t="s">
        <v>144</v>
      </c>
      <c r="C932" s="2" t="e">
        <v>#NAME?</v>
      </c>
      <c r="D932" s="2" t="s">
        <v>1</v>
      </c>
      <c r="E932" s="118">
        <v>0</v>
      </c>
      <c r="F932" s="119">
        <v>2474823</v>
      </c>
      <c r="G932" s="119">
        <v>2206189</v>
      </c>
      <c r="H932" s="122">
        <v>268634</v>
      </c>
      <c r="I932" s="120">
        <f>2474823-619468</f>
        <v>1855355</v>
      </c>
      <c r="J932" s="104" t="s">
        <v>454</v>
      </c>
      <c r="K932" s="104" t="s">
        <v>480</v>
      </c>
      <c r="L932" s="103">
        <v>26</v>
      </c>
      <c r="M932" s="121"/>
      <c r="N932" s="130"/>
    </row>
    <row r="933" spans="1:14" hidden="1" x14ac:dyDescent="0.25">
      <c r="A933" s="117"/>
      <c r="B933" s="2" t="s">
        <v>2263</v>
      </c>
      <c r="C933" s="2"/>
      <c r="D933" s="2"/>
      <c r="E933" s="118"/>
      <c r="F933" s="119"/>
      <c r="G933" s="119"/>
      <c r="H933" s="122"/>
      <c r="I933" s="120">
        <v>-2206189</v>
      </c>
      <c r="J933" s="104" t="s">
        <v>454</v>
      </c>
      <c r="K933" s="104" t="s">
        <v>2264</v>
      </c>
      <c r="M933" s="121"/>
      <c r="N933" s="130"/>
    </row>
    <row r="934" spans="1:14" hidden="1" x14ac:dyDescent="0.25">
      <c r="A934" s="117" t="s">
        <v>2265</v>
      </c>
      <c r="B934" s="2" t="s">
        <v>601</v>
      </c>
      <c r="C934" s="2" t="e">
        <v>#NAME?</v>
      </c>
      <c r="D934" s="2" t="s">
        <v>25</v>
      </c>
      <c r="E934" s="118">
        <v>0</v>
      </c>
      <c r="F934" s="119">
        <f>429377.8</f>
        <v>429377.8</v>
      </c>
      <c r="G934" s="119">
        <f>2097737.21+17543</f>
        <v>2115280.21</v>
      </c>
      <c r="H934" s="118">
        <f>G934-F934</f>
        <v>1685902.41</v>
      </c>
      <c r="I934" s="120">
        <f t="shared" si="15"/>
        <v>-1685902.41</v>
      </c>
      <c r="J934" s="104" t="s">
        <v>510</v>
      </c>
      <c r="K934" s="131" t="s">
        <v>2230</v>
      </c>
      <c r="L934" s="103">
        <v>21</v>
      </c>
      <c r="M934" s="121" t="e">
        <v>#VALUE!</v>
      </c>
      <c r="N934" s="130" t="e">
        <f t="shared" si="14"/>
        <v>#VALUE!</v>
      </c>
    </row>
    <row r="935" spans="1:14" hidden="1" x14ac:dyDescent="0.25">
      <c r="A935" s="117" t="s">
        <v>2266</v>
      </c>
      <c r="B935" s="2" t="s">
        <v>602</v>
      </c>
      <c r="C935" s="2" t="e">
        <v>#NAME?</v>
      </c>
      <c r="D935" s="2" t="s">
        <v>25</v>
      </c>
      <c r="E935" s="118">
        <v>0</v>
      </c>
      <c r="F935" s="119">
        <v>0</v>
      </c>
      <c r="G935" s="119">
        <v>49326.879999999997</v>
      </c>
      <c r="H935" s="118">
        <v>49326.879999999997</v>
      </c>
      <c r="I935" s="120">
        <f>IF(D935="dr",H935,-H935)</f>
        <v>-49326.879999999997</v>
      </c>
      <c r="J935" s="104" t="s">
        <v>510</v>
      </c>
      <c r="K935" s="131" t="s">
        <v>2230</v>
      </c>
      <c r="L935" s="103">
        <v>21</v>
      </c>
      <c r="M935" s="121" t="e">
        <v>#VALUE!</v>
      </c>
      <c r="N935" s="130" t="e">
        <f t="shared" si="14"/>
        <v>#VALUE!</v>
      </c>
    </row>
    <row r="936" spans="1:14" hidden="1" x14ac:dyDescent="0.25">
      <c r="A936" s="117" t="s">
        <v>2267</v>
      </c>
      <c r="B936" s="2" t="s">
        <v>603</v>
      </c>
      <c r="C936" s="2" t="e">
        <v>#NAME?</v>
      </c>
      <c r="D936" s="2" t="s">
        <v>25</v>
      </c>
      <c r="E936" s="118">
        <v>0</v>
      </c>
      <c r="F936" s="119">
        <v>6700</v>
      </c>
      <c r="G936" s="119">
        <v>590667.4</v>
      </c>
      <c r="H936" s="118">
        <v>583967.4</v>
      </c>
      <c r="I936" s="120">
        <f t="shared" si="15"/>
        <v>-583967.4</v>
      </c>
      <c r="J936" s="104" t="s">
        <v>510</v>
      </c>
      <c r="K936" s="131" t="s">
        <v>2230</v>
      </c>
      <c r="L936" s="103">
        <v>21</v>
      </c>
      <c r="M936" s="121" t="e">
        <v>#VALUE!</v>
      </c>
      <c r="N936" s="130" t="e">
        <f t="shared" si="14"/>
        <v>#VALUE!</v>
      </c>
    </row>
    <row r="937" spans="1:14" hidden="1" x14ac:dyDescent="0.25">
      <c r="A937" s="117" t="s">
        <v>2268</v>
      </c>
      <c r="B937" s="2" t="s">
        <v>604</v>
      </c>
      <c r="C937" s="2" t="e">
        <v>#NAME?</v>
      </c>
      <c r="D937" s="2" t="s">
        <v>25</v>
      </c>
      <c r="E937" s="118">
        <v>0</v>
      </c>
      <c r="F937" s="119">
        <v>0</v>
      </c>
      <c r="G937" s="119">
        <v>91550</v>
      </c>
      <c r="H937" s="118">
        <v>91550</v>
      </c>
      <c r="I937" s="120">
        <f t="shared" si="15"/>
        <v>-91550</v>
      </c>
      <c r="J937" s="104" t="s">
        <v>510</v>
      </c>
      <c r="K937" s="131" t="s">
        <v>2230</v>
      </c>
      <c r="L937" s="103">
        <v>21</v>
      </c>
      <c r="M937" s="121" t="e">
        <v>#VALUE!</v>
      </c>
      <c r="N937" s="130" t="e">
        <f t="shared" si="14"/>
        <v>#VALUE!</v>
      </c>
    </row>
    <row r="938" spans="1:14" hidden="1" x14ac:dyDescent="0.25">
      <c r="A938" s="117" t="s">
        <v>2269</v>
      </c>
      <c r="B938" s="2" t="s">
        <v>605</v>
      </c>
      <c r="C938" s="2" t="e">
        <v>#NAME?</v>
      </c>
      <c r="D938" s="2" t="s">
        <v>25</v>
      </c>
      <c r="E938" s="118">
        <v>0</v>
      </c>
      <c r="F938" s="119">
        <v>0</v>
      </c>
      <c r="G938" s="119">
        <v>21400</v>
      </c>
      <c r="H938" s="118">
        <v>21400</v>
      </c>
      <c r="I938" s="120">
        <f t="shared" si="15"/>
        <v>-21400</v>
      </c>
      <c r="J938" s="104" t="s">
        <v>510</v>
      </c>
      <c r="K938" s="131" t="s">
        <v>2230</v>
      </c>
      <c r="L938" s="103">
        <v>21</v>
      </c>
      <c r="M938" s="121" t="e">
        <v>#VALUE!</v>
      </c>
      <c r="N938" s="130" t="e">
        <f t="shared" si="14"/>
        <v>#VALUE!</v>
      </c>
    </row>
    <row r="939" spans="1:14" hidden="1" x14ac:dyDescent="0.25">
      <c r="A939" s="117" t="s">
        <v>2270</v>
      </c>
      <c r="B939" s="2" t="s">
        <v>606</v>
      </c>
      <c r="C939" s="2" t="e">
        <v>#NAME?</v>
      </c>
      <c r="D939" s="2" t="s">
        <v>25</v>
      </c>
      <c r="E939" s="118">
        <v>0</v>
      </c>
      <c r="F939" s="119">
        <v>15273.72</v>
      </c>
      <c r="G939" s="119">
        <v>39044.400000000001</v>
      </c>
      <c r="H939" s="118">
        <v>23770.68</v>
      </c>
      <c r="I939" s="120">
        <f t="shared" si="15"/>
        <v>-23770.68</v>
      </c>
      <c r="J939" s="104" t="s">
        <v>510</v>
      </c>
      <c r="K939" s="131" t="s">
        <v>2230</v>
      </c>
      <c r="L939" s="103">
        <v>21</v>
      </c>
      <c r="M939" s="121" t="e">
        <v>#VALUE!</v>
      </c>
      <c r="N939" s="130" t="e">
        <f t="shared" si="14"/>
        <v>#VALUE!</v>
      </c>
    </row>
    <row r="940" spans="1:14" hidden="1" x14ac:dyDescent="0.25">
      <c r="A940" s="117" t="s">
        <v>2271</v>
      </c>
      <c r="B940" s="2" t="s">
        <v>607</v>
      </c>
      <c r="C940" s="2" t="e">
        <v>#NAME?</v>
      </c>
      <c r="D940" s="2" t="s">
        <v>25</v>
      </c>
      <c r="E940" s="118">
        <v>0</v>
      </c>
      <c r="F940" s="119">
        <v>300</v>
      </c>
      <c r="G940" s="119">
        <v>216350</v>
      </c>
      <c r="H940" s="118">
        <v>216050</v>
      </c>
      <c r="I940" s="120">
        <f t="shared" si="15"/>
        <v>-216050</v>
      </c>
      <c r="J940" s="104" t="s">
        <v>510</v>
      </c>
      <c r="K940" s="131" t="s">
        <v>2230</v>
      </c>
      <c r="L940" s="103">
        <v>21</v>
      </c>
      <c r="M940" s="121" t="e">
        <v>#VALUE!</v>
      </c>
      <c r="N940" s="130" t="e">
        <f t="shared" si="14"/>
        <v>#VALUE!</v>
      </c>
    </row>
    <row r="941" spans="1:14" hidden="1" x14ac:dyDescent="0.25">
      <c r="A941" s="117" t="s">
        <v>2272</v>
      </c>
      <c r="B941" s="2" t="s">
        <v>2273</v>
      </c>
      <c r="C941" s="2" t="e">
        <v>#NAME?</v>
      </c>
      <c r="D941" s="2" t="s">
        <v>25</v>
      </c>
      <c r="E941" s="118">
        <v>0</v>
      </c>
      <c r="F941" s="119">
        <v>0</v>
      </c>
      <c r="G941" s="119">
        <v>500</v>
      </c>
      <c r="H941" s="118">
        <v>500</v>
      </c>
      <c r="I941" s="120">
        <f t="shared" si="15"/>
        <v>-500</v>
      </c>
      <c r="J941" s="104" t="s">
        <v>510</v>
      </c>
      <c r="K941" s="131" t="s">
        <v>2230</v>
      </c>
      <c r="L941" s="103">
        <v>21</v>
      </c>
      <c r="M941" s="121" t="e">
        <v>#VALUE!</v>
      </c>
      <c r="N941" s="130" t="e">
        <f t="shared" si="14"/>
        <v>#VALUE!</v>
      </c>
    </row>
    <row r="942" spans="1:14" hidden="1" x14ac:dyDescent="0.25">
      <c r="A942" s="117" t="s">
        <v>2274</v>
      </c>
      <c r="B942" s="2" t="s">
        <v>2275</v>
      </c>
      <c r="C942" s="2" t="e">
        <v>#NAME?</v>
      </c>
      <c r="D942" s="2" t="s">
        <v>25</v>
      </c>
      <c r="E942" s="118">
        <v>0</v>
      </c>
      <c r="F942" s="119">
        <v>1710</v>
      </c>
      <c r="G942" s="119">
        <v>11379</v>
      </c>
      <c r="H942" s="118">
        <v>9669</v>
      </c>
      <c r="I942" s="120">
        <f t="shared" si="15"/>
        <v>-9669</v>
      </c>
      <c r="J942" s="104" t="s">
        <v>510</v>
      </c>
      <c r="K942" s="131" t="s">
        <v>2230</v>
      </c>
      <c r="L942" s="103">
        <v>21</v>
      </c>
      <c r="M942" s="121" t="e">
        <v>#VALUE!</v>
      </c>
      <c r="N942" s="130" t="e">
        <f t="shared" si="14"/>
        <v>#VALUE!</v>
      </c>
    </row>
    <row r="943" spans="1:14" hidden="1" x14ac:dyDescent="0.25">
      <c r="A943" s="117" t="s">
        <v>2276</v>
      </c>
      <c r="B943" s="2" t="s">
        <v>600</v>
      </c>
      <c r="C943" s="2" t="e">
        <v>#NAME?</v>
      </c>
      <c r="D943" s="2" t="s">
        <v>25</v>
      </c>
      <c r="E943" s="118">
        <v>0</v>
      </c>
      <c r="F943" s="119">
        <v>0</v>
      </c>
      <c r="G943" s="119">
        <v>16192</v>
      </c>
      <c r="H943" s="118">
        <v>16192</v>
      </c>
      <c r="I943" s="120">
        <f t="shared" si="15"/>
        <v>-16192</v>
      </c>
      <c r="J943" s="104" t="s">
        <v>510</v>
      </c>
      <c r="K943" s="131" t="s">
        <v>2230</v>
      </c>
      <c r="L943" s="103">
        <v>21</v>
      </c>
      <c r="M943" s="121" t="e">
        <v>#VALUE!</v>
      </c>
      <c r="N943" s="130" t="e">
        <f t="shared" si="14"/>
        <v>#VALUE!</v>
      </c>
    </row>
    <row r="944" spans="1:14" ht="30" hidden="1" x14ac:dyDescent="0.25">
      <c r="A944" s="117" t="s">
        <v>2277</v>
      </c>
      <c r="B944" s="2" t="s">
        <v>2278</v>
      </c>
      <c r="C944" s="2" t="e">
        <v>#NAME?</v>
      </c>
      <c r="D944" s="2" t="s">
        <v>25</v>
      </c>
      <c r="E944" s="118">
        <v>0</v>
      </c>
      <c r="F944" s="119">
        <v>0</v>
      </c>
      <c r="G944" s="119">
        <v>1373100</v>
      </c>
      <c r="H944" s="118">
        <v>1373100</v>
      </c>
      <c r="I944" s="120">
        <f t="shared" si="15"/>
        <v>-1373100</v>
      </c>
      <c r="J944" s="104" t="s">
        <v>510</v>
      </c>
      <c r="K944" s="104" t="s">
        <v>609</v>
      </c>
      <c r="L944" s="103">
        <v>22</v>
      </c>
      <c r="M944" s="121" t="e">
        <v>#VALUE!</v>
      </c>
      <c r="N944" s="130" t="e">
        <f t="shared" si="14"/>
        <v>#VALUE!</v>
      </c>
    </row>
    <row r="945" spans="1:14" ht="30" hidden="1" x14ac:dyDescent="0.25">
      <c r="A945" s="117" t="s">
        <v>2279</v>
      </c>
      <c r="B945" s="2" t="s">
        <v>610</v>
      </c>
      <c r="C945" s="2" t="e">
        <v>#NAME?</v>
      </c>
      <c r="D945" s="2" t="s">
        <v>25</v>
      </c>
      <c r="E945" s="118">
        <v>0</v>
      </c>
      <c r="F945" s="119">
        <v>0</v>
      </c>
      <c r="G945" s="119">
        <v>7175000</v>
      </c>
      <c r="H945" s="118">
        <v>7175000</v>
      </c>
      <c r="I945" s="120">
        <f t="shared" si="15"/>
        <v>-7175000</v>
      </c>
      <c r="J945" s="104" t="s">
        <v>510</v>
      </c>
      <c r="K945" s="104" t="s">
        <v>609</v>
      </c>
      <c r="L945" s="103">
        <v>22</v>
      </c>
      <c r="M945" s="121" t="e">
        <v>#VALUE!</v>
      </c>
      <c r="N945" s="130" t="e">
        <f t="shared" si="14"/>
        <v>#VALUE!</v>
      </c>
    </row>
    <row r="946" spans="1:14" ht="30" hidden="1" x14ac:dyDescent="0.25">
      <c r="A946" s="117" t="s">
        <v>2280</v>
      </c>
      <c r="B946" s="2" t="s">
        <v>611</v>
      </c>
      <c r="C946" s="2" t="e">
        <v>#NAME?</v>
      </c>
      <c r="D946" s="2" t="s">
        <v>25</v>
      </c>
      <c r="E946" s="118">
        <v>0</v>
      </c>
      <c r="F946" s="119">
        <v>0</v>
      </c>
      <c r="G946" s="119">
        <v>13750000</v>
      </c>
      <c r="H946" s="118">
        <v>13750000</v>
      </c>
      <c r="I946" s="120">
        <f t="shared" si="15"/>
        <v>-13750000</v>
      </c>
      <c r="J946" s="104" t="s">
        <v>510</v>
      </c>
      <c r="K946" s="104" t="s">
        <v>609</v>
      </c>
      <c r="L946" s="103">
        <v>22</v>
      </c>
      <c r="M946" s="121" t="e">
        <v>#VALUE!</v>
      </c>
      <c r="N946" s="130" t="e">
        <f t="shared" si="14"/>
        <v>#VALUE!</v>
      </c>
    </row>
    <row r="947" spans="1:14" hidden="1" x14ac:dyDescent="0.25">
      <c r="A947" s="117" t="s">
        <v>2281</v>
      </c>
      <c r="B947" s="2" t="s">
        <v>612</v>
      </c>
      <c r="C947" s="2" t="e">
        <v>#NAME?</v>
      </c>
      <c r="D947" s="2" t="s">
        <v>25</v>
      </c>
      <c r="E947" s="118">
        <v>0</v>
      </c>
      <c r="F947" s="119">
        <v>0</v>
      </c>
      <c r="G947" s="119">
        <v>21258</v>
      </c>
      <c r="H947" s="118">
        <v>21258</v>
      </c>
      <c r="I947" s="120">
        <f t="shared" si="15"/>
        <v>-21258</v>
      </c>
      <c r="J947" s="104" t="s">
        <v>510</v>
      </c>
      <c r="K947" s="104" t="s">
        <v>2282</v>
      </c>
      <c r="L947" s="103">
        <v>23</v>
      </c>
      <c r="M947" s="121" t="e">
        <v>#VALUE!</v>
      </c>
      <c r="N947" s="130" t="e">
        <f t="shared" si="14"/>
        <v>#VALUE!</v>
      </c>
    </row>
    <row r="948" spans="1:14" hidden="1" x14ac:dyDescent="0.25">
      <c r="A948" s="117" t="s">
        <v>2283</v>
      </c>
      <c r="B948" s="2" t="s">
        <v>618</v>
      </c>
      <c r="C948" s="2" t="e">
        <v>#NAME?</v>
      </c>
      <c r="D948" s="2" t="s">
        <v>25</v>
      </c>
      <c r="E948" s="118">
        <v>0</v>
      </c>
      <c r="F948" s="119">
        <v>349108</v>
      </c>
      <c r="G948" s="119">
        <v>8806583</v>
      </c>
      <c r="H948" s="118">
        <v>8457475</v>
      </c>
      <c r="I948" s="120">
        <f t="shared" si="15"/>
        <v>-8457475</v>
      </c>
      <c r="J948" s="104" t="s">
        <v>510</v>
      </c>
      <c r="K948" s="104" t="s">
        <v>617</v>
      </c>
      <c r="L948" s="103">
        <v>23</v>
      </c>
      <c r="M948" s="121" t="e">
        <v>#VALUE!</v>
      </c>
      <c r="N948" s="130" t="e">
        <f t="shared" si="14"/>
        <v>#VALUE!</v>
      </c>
    </row>
    <row r="949" spans="1:14" hidden="1" x14ac:dyDescent="0.25">
      <c r="A949" s="117" t="s">
        <v>2284</v>
      </c>
      <c r="B949" s="2" t="s">
        <v>613</v>
      </c>
      <c r="C949" s="2" t="e">
        <v>#NAME?</v>
      </c>
      <c r="D949" s="2" t="s">
        <v>25</v>
      </c>
      <c r="E949" s="118">
        <v>0</v>
      </c>
      <c r="F949" s="119">
        <v>0</v>
      </c>
      <c r="G949" s="119">
        <v>17982515.699999999</v>
      </c>
      <c r="H949" s="118">
        <v>17982515.699999999</v>
      </c>
      <c r="I949" s="120">
        <f t="shared" si="15"/>
        <v>-17982515.699999999</v>
      </c>
      <c r="J949" s="104" t="s">
        <v>510</v>
      </c>
      <c r="K949" s="104" t="s">
        <v>614</v>
      </c>
      <c r="L949" s="103">
        <v>23</v>
      </c>
      <c r="M949" s="121" t="e">
        <v>#VALUE!</v>
      </c>
      <c r="N949" s="130" t="e">
        <f t="shared" si="14"/>
        <v>#VALUE!</v>
      </c>
    </row>
    <row r="950" spans="1:14" hidden="1" x14ac:dyDescent="0.25">
      <c r="A950" s="117" t="s">
        <v>2285</v>
      </c>
      <c r="B950" s="2" t="s">
        <v>615</v>
      </c>
      <c r="C950" s="2" t="e">
        <v>#NAME?</v>
      </c>
      <c r="D950" s="2" t="s">
        <v>25</v>
      </c>
      <c r="E950" s="118">
        <v>0</v>
      </c>
      <c r="F950" s="119">
        <v>0</v>
      </c>
      <c r="G950" s="119">
        <v>4163479.3</v>
      </c>
      <c r="H950" s="118">
        <v>4163479.3</v>
      </c>
      <c r="I950" s="120">
        <f t="shared" si="15"/>
        <v>-4163479.3</v>
      </c>
      <c r="J950" s="104" t="s">
        <v>510</v>
      </c>
      <c r="K950" s="104" t="s">
        <v>614</v>
      </c>
      <c r="L950" s="103">
        <v>23</v>
      </c>
      <c r="M950" s="121" t="e">
        <v>#VALUE!</v>
      </c>
      <c r="N950" s="130" t="e">
        <f t="shared" si="14"/>
        <v>#VALUE!</v>
      </c>
    </row>
    <row r="951" spans="1:14" hidden="1" x14ac:dyDescent="0.25">
      <c r="A951" s="117" t="s">
        <v>2221</v>
      </c>
      <c r="B951" s="2" t="s">
        <v>628</v>
      </c>
      <c r="C951" s="2" t="e">
        <v>#NAME?</v>
      </c>
      <c r="D951" s="2" t="s">
        <v>1</v>
      </c>
      <c r="E951" s="118">
        <v>0</v>
      </c>
      <c r="F951" s="119">
        <f>3188550+875868.5+93975</f>
        <v>4158393.5</v>
      </c>
      <c r="G951" s="119">
        <f>376950+174250</f>
        <v>551200</v>
      </c>
      <c r="H951" s="122">
        <f>F951-G951</f>
        <v>3607193.5</v>
      </c>
      <c r="I951" s="120">
        <f t="shared" si="15"/>
        <v>3607193.5</v>
      </c>
      <c r="J951" s="104" t="s">
        <v>454</v>
      </c>
      <c r="K951" s="104" t="s">
        <v>2286</v>
      </c>
      <c r="L951" s="103">
        <v>19</v>
      </c>
      <c r="M951" s="121"/>
      <c r="N951" s="130"/>
    </row>
    <row r="952" spans="1:14" hidden="1" x14ac:dyDescent="0.25">
      <c r="A952" s="117" t="s">
        <v>2223</v>
      </c>
      <c r="B952" s="2" t="s">
        <v>2</v>
      </c>
      <c r="C952" s="2" t="e">
        <v>#NAME?</v>
      </c>
      <c r="D952" s="2" t="s">
        <v>1</v>
      </c>
      <c r="E952" s="118">
        <v>0</v>
      </c>
      <c r="F952" s="124">
        <f>75623325.5+110000</f>
        <v>75733325.5</v>
      </c>
      <c r="G952" s="124">
        <f>2033250+126000</f>
        <v>2159250</v>
      </c>
      <c r="H952" s="128">
        <f>F952-G952</f>
        <v>73574075.5</v>
      </c>
      <c r="I952" s="120">
        <f t="shared" si="15"/>
        <v>73574075.5</v>
      </c>
      <c r="J952" s="104" t="s">
        <v>454</v>
      </c>
      <c r="K952" s="104" t="s">
        <v>455</v>
      </c>
      <c r="L952" s="103">
        <v>19</v>
      </c>
      <c r="M952" s="121"/>
      <c r="N952" s="130"/>
    </row>
    <row r="953" spans="1:14" s="138" customFormat="1" hidden="1" x14ac:dyDescent="0.25">
      <c r="A953" s="132" t="s">
        <v>2241</v>
      </c>
      <c r="B953" s="1" t="s">
        <v>443</v>
      </c>
      <c r="C953" s="1" t="e">
        <v>#NAME?</v>
      </c>
      <c r="D953" s="1" t="s">
        <v>1</v>
      </c>
      <c r="E953" s="133">
        <v>0</v>
      </c>
      <c r="F953" s="134">
        <v>63115</v>
      </c>
      <c r="G953" s="134">
        <v>292</v>
      </c>
      <c r="H953" s="135">
        <f>62823+17543+154</f>
        <v>80520</v>
      </c>
      <c r="I953" s="136">
        <f>IF(D953="dr",H953,-H953)+619468</f>
        <v>699988</v>
      </c>
      <c r="J953" s="137" t="s">
        <v>454</v>
      </c>
      <c r="K953" s="22" t="s">
        <v>2287</v>
      </c>
      <c r="L953" s="138">
        <v>26</v>
      </c>
      <c r="M953" s="139"/>
      <c r="N953" s="140"/>
    </row>
    <row r="954" spans="1:14" hidden="1" x14ac:dyDescent="0.25">
      <c r="A954" s="117" t="s">
        <v>1909</v>
      </c>
      <c r="B954" s="2" t="s">
        <v>3</v>
      </c>
      <c r="C954" s="2" t="e">
        <v>#NAME?</v>
      </c>
      <c r="D954" s="2" t="s">
        <v>1</v>
      </c>
      <c r="E954" s="118">
        <v>0</v>
      </c>
      <c r="F954" s="119">
        <v>150427441</v>
      </c>
      <c r="G954" s="119">
        <f>132047885+494431</f>
        <v>132542316</v>
      </c>
      <c r="H954" s="122">
        <f>F954-G954</f>
        <v>17885125</v>
      </c>
      <c r="I954" s="141">
        <f>H954</f>
        <v>17885125</v>
      </c>
      <c r="J954" s="104" t="s">
        <v>454</v>
      </c>
      <c r="K954" s="104" t="s">
        <v>635</v>
      </c>
      <c r="L954" s="103">
        <v>12</v>
      </c>
      <c r="M954" s="121"/>
      <c r="N954" s="130"/>
    </row>
    <row r="955" spans="1:14" hidden="1" x14ac:dyDescent="0.25">
      <c r="A955" s="117" t="s">
        <v>2207</v>
      </c>
      <c r="B955" s="2" t="s">
        <v>2288</v>
      </c>
      <c r="C955" s="2" t="e">
        <v>#NAME?</v>
      </c>
      <c r="D955" s="2" t="s">
        <v>1</v>
      </c>
      <c r="E955" s="118">
        <v>0</v>
      </c>
      <c r="F955" s="119">
        <v>5095</v>
      </c>
      <c r="G955" s="119">
        <v>0</v>
      </c>
      <c r="H955" s="122">
        <v>5095</v>
      </c>
      <c r="I955" s="120">
        <f t="shared" si="15"/>
        <v>5095</v>
      </c>
      <c r="J955" s="104" t="s">
        <v>454</v>
      </c>
      <c r="K955" s="104" t="s">
        <v>480</v>
      </c>
      <c r="L955" s="103">
        <v>26</v>
      </c>
      <c r="M955" s="121"/>
      <c r="N955" s="130"/>
    </row>
    <row r="956" spans="1:14" hidden="1" x14ac:dyDescent="0.25">
      <c r="A956" s="117" t="s">
        <v>2210</v>
      </c>
      <c r="B956" s="2" t="s">
        <v>300</v>
      </c>
      <c r="C956" s="2" t="e">
        <v>#NAME?</v>
      </c>
      <c r="D956" s="2" t="s">
        <v>1</v>
      </c>
      <c r="E956" s="118">
        <v>0</v>
      </c>
      <c r="F956" s="119">
        <v>73730</v>
      </c>
      <c r="G956" s="119">
        <v>0</v>
      </c>
      <c r="H956" s="122">
        <v>73730</v>
      </c>
      <c r="I956" s="120">
        <f t="shared" si="15"/>
        <v>73730</v>
      </c>
      <c r="J956" s="104" t="s">
        <v>454</v>
      </c>
      <c r="K956" s="104" t="s">
        <v>458</v>
      </c>
      <c r="L956" s="103">
        <v>26</v>
      </c>
      <c r="M956" s="121"/>
      <c r="N956" s="130"/>
    </row>
    <row r="957" spans="1:14" hidden="1" x14ac:dyDescent="0.25">
      <c r="A957" s="117" t="s">
        <v>2213</v>
      </c>
      <c r="B957" s="2" t="s">
        <v>173</v>
      </c>
      <c r="C957" s="2" t="e">
        <v>#NAME?</v>
      </c>
      <c r="D957" s="2" t="s">
        <v>1</v>
      </c>
      <c r="E957" s="118">
        <v>0</v>
      </c>
      <c r="F957" s="119">
        <v>489028</v>
      </c>
      <c r="G957" s="119">
        <v>23276</v>
      </c>
      <c r="H957" s="122">
        <v>465752</v>
      </c>
      <c r="I957" s="120">
        <f t="shared" si="15"/>
        <v>465752</v>
      </c>
      <c r="J957" s="104" t="s">
        <v>454</v>
      </c>
      <c r="K957" s="104" t="s">
        <v>501</v>
      </c>
      <c r="L957" s="103">
        <v>26</v>
      </c>
      <c r="M957" s="121"/>
      <c r="N957" s="130"/>
    </row>
    <row r="958" spans="1:14" hidden="1" x14ac:dyDescent="0.25">
      <c r="A958" s="117" t="s">
        <v>2289</v>
      </c>
      <c r="B958" s="2" t="s">
        <v>180</v>
      </c>
      <c r="C958" s="2" t="e">
        <v>#NAME?</v>
      </c>
      <c r="D958" s="2" t="s">
        <v>1</v>
      </c>
      <c r="E958" s="118">
        <v>0</v>
      </c>
      <c r="F958" s="119">
        <v>48707</v>
      </c>
      <c r="G958" s="119">
        <v>0</v>
      </c>
      <c r="H958" s="122">
        <v>48707</v>
      </c>
      <c r="I958" s="120">
        <f t="shared" si="15"/>
        <v>48707</v>
      </c>
      <c r="J958" s="104" t="s">
        <v>454</v>
      </c>
      <c r="K958" s="104" t="s">
        <v>458</v>
      </c>
      <c r="L958" s="103">
        <v>26</v>
      </c>
      <c r="M958" s="121"/>
      <c r="N958" s="130"/>
    </row>
    <row r="959" spans="1:14" hidden="1" x14ac:dyDescent="0.25">
      <c r="A959" s="117" t="s">
        <v>2290</v>
      </c>
      <c r="B959" s="2" t="s">
        <v>162</v>
      </c>
      <c r="C959" s="2" t="e">
        <v>#NAME?</v>
      </c>
      <c r="D959" s="2" t="s">
        <v>1</v>
      </c>
      <c r="E959" s="118">
        <v>0</v>
      </c>
      <c r="F959" s="119">
        <v>15399</v>
      </c>
      <c r="G959" s="119">
        <v>0</v>
      </c>
      <c r="H959" s="122">
        <v>15399</v>
      </c>
      <c r="I959" s="120">
        <f t="shared" si="15"/>
        <v>15399</v>
      </c>
      <c r="J959" s="104" t="s">
        <v>454</v>
      </c>
      <c r="K959" s="104" t="s">
        <v>501</v>
      </c>
      <c r="L959" s="103">
        <v>26</v>
      </c>
      <c r="M959" s="121"/>
      <c r="N959" s="130"/>
    </row>
    <row r="960" spans="1:14" hidden="1" x14ac:dyDescent="0.25">
      <c r="A960" s="117" t="s">
        <v>2291</v>
      </c>
      <c r="B960" s="2" t="s">
        <v>155</v>
      </c>
      <c r="C960" s="2" t="e">
        <v>#NAME?</v>
      </c>
      <c r="D960" s="2" t="s">
        <v>1</v>
      </c>
      <c r="E960" s="118">
        <v>0</v>
      </c>
      <c r="F960" s="119">
        <v>20091</v>
      </c>
      <c r="G960" s="119">
        <v>0</v>
      </c>
      <c r="H960" s="122">
        <v>20091</v>
      </c>
      <c r="I960" s="120">
        <f t="shared" si="15"/>
        <v>20091</v>
      </c>
      <c r="J960" s="104" t="s">
        <v>454</v>
      </c>
      <c r="K960" s="104" t="s">
        <v>501</v>
      </c>
      <c r="L960" s="103">
        <v>26</v>
      </c>
      <c r="M960" s="121"/>
      <c r="N960" s="130"/>
    </row>
    <row r="961" spans="1:14" hidden="1" x14ac:dyDescent="0.25">
      <c r="A961" s="117" t="s">
        <v>2292</v>
      </c>
      <c r="B961" s="2" t="s">
        <v>152</v>
      </c>
      <c r="C961" s="2" t="e">
        <v>#NAME?</v>
      </c>
      <c r="D961" s="2" t="s">
        <v>1</v>
      </c>
      <c r="E961" s="118">
        <v>0</v>
      </c>
      <c r="F961" s="119">
        <v>62818</v>
      </c>
      <c r="G961" s="119">
        <v>0</v>
      </c>
      <c r="H961" s="122">
        <v>62818</v>
      </c>
      <c r="I961" s="120">
        <f t="shared" si="15"/>
        <v>62818</v>
      </c>
      <c r="J961" s="104" t="s">
        <v>454</v>
      </c>
      <c r="K961" s="104" t="s">
        <v>41</v>
      </c>
      <c r="L961" s="103">
        <v>26</v>
      </c>
      <c r="M961" s="121"/>
      <c r="N961" s="130"/>
    </row>
    <row r="962" spans="1:14" hidden="1" x14ac:dyDescent="0.25">
      <c r="A962" s="117" t="s">
        <v>2293</v>
      </c>
      <c r="B962" s="2" t="s">
        <v>514</v>
      </c>
      <c r="C962" s="2" t="e">
        <v>#NAME?</v>
      </c>
      <c r="D962" s="2" t="s">
        <v>1</v>
      </c>
      <c r="E962" s="118">
        <v>0</v>
      </c>
      <c r="F962" s="119">
        <v>75000</v>
      </c>
      <c r="G962" s="119">
        <v>0</v>
      </c>
      <c r="H962" s="122">
        <v>75000</v>
      </c>
      <c r="I962" s="120">
        <f t="shared" si="15"/>
        <v>75000</v>
      </c>
      <c r="J962" s="104" t="s">
        <v>454</v>
      </c>
      <c r="K962" s="104" t="s">
        <v>515</v>
      </c>
      <c r="L962" s="103">
        <v>26</v>
      </c>
      <c r="M962" s="121"/>
      <c r="N962" s="130"/>
    </row>
    <row r="963" spans="1:14" hidden="1" x14ac:dyDescent="0.25">
      <c r="A963" s="117" t="s">
        <v>2294</v>
      </c>
      <c r="B963" s="2" t="s">
        <v>513</v>
      </c>
      <c r="C963" s="2" t="e">
        <v>#NAME?</v>
      </c>
      <c r="D963" s="2" t="s">
        <v>1</v>
      </c>
      <c r="E963" s="118">
        <v>0</v>
      </c>
      <c r="F963" s="119">
        <v>358936</v>
      </c>
      <c r="G963" s="119">
        <v>0</v>
      </c>
      <c r="H963" s="122">
        <v>358936</v>
      </c>
      <c r="I963" s="120">
        <f t="shared" si="15"/>
        <v>358936</v>
      </c>
      <c r="J963" s="104" t="s">
        <v>454</v>
      </c>
      <c r="K963" s="104" t="s">
        <v>458</v>
      </c>
      <c r="L963" s="103">
        <v>26</v>
      </c>
      <c r="M963" s="121"/>
      <c r="N963" s="130"/>
    </row>
    <row r="964" spans="1:14" hidden="1" x14ac:dyDescent="0.25">
      <c r="A964" s="117" t="s">
        <v>2295</v>
      </c>
      <c r="B964" s="2" t="s">
        <v>185</v>
      </c>
      <c r="C964" s="2" t="e">
        <v>#NAME?</v>
      </c>
      <c r="D964" s="2" t="s">
        <v>1</v>
      </c>
      <c r="E964" s="118">
        <v>0</v>
      </c>
      <c r="F964" s="119">
        <v>771721</v>
      </c>
      <c r="G964" s="119">
        <v>61986</v>
      </c>
      <c r="H964" s="122">
        <v>709735</v>
      </c>
      <c r="I964" s="120">
        <f t="shared" si="15"/>
        <v>709735</v>
      </c>
      <c r="J964" s="104" t="s">
        <v>454</v>
      </c>
      <c r="K964" s="104" t="s">
        <v>458</v>
      </c>
      <c r="L964" s="103">
        <v>26</v>
      </c>
      <c r="M964" s="121"/>
      <c r="N964" s="130"/>
    </row>
    <row r="965" spans="1:14" hidden="1" x14ac:dyDescent="0.25">
      <c r="A965" s="117" t="s">
        <v>2296</v>
      </c>
      <c r="B965" s="2" t="s">
        <v>183</v>
      </c>
      <c r="C965" s="2" t="e">
        <v>#NAME?</v>
      </c>
      <c r="D965" s="2" t="s">
        <v>1</v>
      </c>
      <c r="E965" s="118">
        <v>0</v>
      </c>
      <c r="F965" s="119">
        <v>451020</v>
      </c>
      <c r="G965" s="119">
        <v>0</v>
      </c>
      <c r="H965" s="122">
        <v>451020</v>
      </c>
      <c r="I965" s="120">
        <f t="shared" si="15"/>
        <v>451020</v>
      </c>
      <c r="J965" s="104" t="s">
        <v>454</v>
      </c>
      <c r="K965" s="104" t="s">
        <v>458</v>
      </c>
      <c r="L965" s="103">
        <v>26</v>
      </c>
      <c r="M965" s="121"/>
      <c r="N965" s="130"/>
    </row>
    <row r="966" spans="1:14" hidden="1" x14ac:dyDescent="0.25">
      <c r="A966" s="117" t="s">
        <v>2297</v>
      </c>
      <c r="B966" s="2" t="s">
        <v>92</v>
      </c>
      <c r="C966" s="2" t="e">
        <v>#NAME?</v>
      </c>
      <c r="D966" s="2" t="s">
        <v>1</v>
      </c>
      <c r="E966" s="118">
        <v>0</v>
      </c>
      <c r="F966" s="119">
        <v>1091354</v>
      </c>
      <c r="G966" s="119">
        <v>0</v>
      </c>
      <c r="H966" s="122">
        <v>1091354</v>
      </c>
      <c r="I966" s="120">
        <f t="shared" si="15"/>
        <v>1091354</v>
      </c>
      <c r="J966" s="104" t="s">
        <v>454</v>
      </c>
      <c r="K966" s="104" t="s">
        <v>522</v>
      </c>
      <c r="L966" s="103">
        <v>26</v>
      </c>
      <c r="M966" s="121"/>
      <c r="N966" s="130"/>
    </row>
    <row r="967" spans="1:14" hidden="1" x14ac:dyDescent="0.25">
      <c r="A967" s="117" t="s">
        <v>2298</v>
      </c>
      <c r="B967" s="2" t="s">
        <v>93</v>
      </c>
      <c r="C967" s="2" t="e">
        <v>#NAME?</v>
      </c>
      <c r="D967" s="2" t="s">
        <v>1</v>
      </c>
      <c r="E967" s="118">
        <v>0</v>
      </c>
      <c r="F967" s="119">
        <v>465179</v>
      </c>
      <c r="G967" s="119">
        <v>5000</v>
      </c>
      <c r="H967" s="122">
        <v>460179</v>
      </c>
      <c r="I967" s="120">
        <f t="shared" si="15"/>
        <v>460179</v>
      </c>
      <c r="J967" s="104" t="s">
        <v>454</v>
      </c>
      <c r="K967" s="104" t="s">
        <v>523</v>
      </c>
      <c r="L967" s="103">
        <v>26</v>
      </c>
      <c r="M967" s="121"/>
      <c r="N967" s="130"/>
    </row>
    <row r="968" spans="1:14" hidden="1" x14ac:dyDescent="0.25">
      <c r="A968" s="117" t="s">
        <v>2299</v>
      </c>
      <c r="B968" s="2" t="s">
        <v>2300</v>
      </c>
      <c r="C968" s="2" t="e">
        <v>#NAME?</v>
      </c>
      <c r="D968" s="2" t="s">
        <v>1</v>
      </c>
      <c r="E968" s="118">
        <v>0</v>
      </c>
      <c r="F968" s="119">
        <v>560</v>
      </c>
      <c r="G968" s="119">
        <v>0</v>
      </c>
      <c r="H968" s="122">
        <v>560</v>
      </c>
      <c r="I968" s="120">
        <f t="shared" si="15"/>
        <v>560</v>
      </c>
      <c r="J968" s="104" t="s">
        <v>454</v>
      </c>
      <c r="K968" s="104" t="s">
        <v>501</v>
      </c>
      <c r="L968" s="103">
        <v>26</v>
      </c>
      <c r="M968" s="121"/>
      <c r="N968" s="130"/>
    </row>
    <row r="969" spans="1:14" hidden="1" x14ac:dyDescent="0.25">
      <c r="A969" s="117" t="s">
        <v>2301</v>
      </c>
      <c r="B969" s="2" t="s">
        <v>181</v>
      </c>
      <c r="C969" s="2" t="e">
        <v>#NAME?</v>
      </c>
      <c r="D969" s="2" t="s">
        <v>1</v>
      </c>
      <c r="E969" s="118">
        <v>0</v>
      </c>
      <c r="F969" s="119">
        <v>8500</v>
      </c>
      <c r="G969" s="119">
        <v>0</v>
      </c>
      <c r="H969" s="122">
        <v>8500</v>
      </c>
      <c r="I969" s="120">
        <f t="shared" si="15"/>
        <v>8500</v>
      </c>
      <c r="J969" s="104" t="s">
        <v>454</v>
      </c>
      <c r="K969" s="104" t="s">
        <v>535</v>
      </c>
      <c r="L969" s="103">
        <v>25</v>
      </c>
      <c r="M969" s="121"/>
      <c r="N969" s="130"/>
    </row>
    <row r="970" spans="1:14" hidden="1" x14ac:dyDescent="0.25">
      <c r="A970" s="117" t="s">
        <v>2302</v>
      </c>
      <c r="B970" s="2" t="s">
        <v>102</v>
      </c>
      <c r="C970" s="2" t="e">
        <v>#NAME?</v>
      </c>
      <c r="D970" s="2" t="s">
        <v>1</v>
      </c>
      <c r="E970" s="118">
        <v>0</v>
      </c>
      <c r="F970" s="119">
        <v>10914</v>
      </c>
      <c r="G970" s="119">
        <v>500</v>
      </c>
      <c r="H970" s="122">
        <v>10414</v>
      </c>
      <c r="I970" s="120">
        <f t="shared" ref="I970:I1033" si="16">IF(D970="dr",H970,-H970)</f>
        <v>10414</v>
      </c>
      <c r="J970" s="104" t="s">
        <v>454</v>
      </c>
      <c r="K970" s="104" t="s">
        <v>535</v>
      </c>
      <c r="L970" s="103">
        <v>25</v>
      </c>
      <c r="M970" s="121"/>
      <c r="N970" s="130"/>
    </row>
    <row r="971" spans="1:14" hidden="1" x14ac:dyDescent="0.25">
      <c r="A971" s="117" t="s">
        <v>2303</v>
      </c>
      <c r="B971" s="2" t="s">
        <v>2304</v>
      </c>
      <c r="C971" s="2" t="e">
        <v>#NAME?</v>
      </c>
      <c r="D971" s="2" t="s">
        <v>1</v>
      </c>
      <c r="E971" s="118">
        <v>0</v>
      </c>
      <c r="F971" s="119">
        <v>4472</v>
      </c>
      <c r="G971" s="119">
        <v>0</v>
      </c>
      <c r="H971" s="122">
        <v>4472</v>
      </c>
      <c r="I971" s="120">
        <f t="shared" si="16"/>
        <v>4472</v>
      </c>
      <c r="J971" s="104" t="s">
        <v>454</v>
      </c>
      <c r="K971" s="104" t="s">
        <v>501</v>
      </c>
      <c r="L971" s="103">
        <v>26</v>
      </c>
      <c r="M971" s="121"/>
      <c r="N971" s="130"/>
    </row>
    <row r="972" spans="1:14" hidden="1" x14ac:dyDescent="0.25">
      <c r="A972" s="117" t="s">
        <v>2305</v>
      </c>
      <c r="B972" s="2" t="s">
        <v>524</v>
      </c>
      <c r="C972" s="2" t="e">
        <v>#NAME?</v>
      </c>
      <c r="D972" s="2" t="s">
        <v>1</v>
      </c>
      <c r="E972" s="118">
        <v>0</v>
      </c>
      <c r="F972" s="119">
        <v>25917</v>
      </c>
      <c r="G972" s="119">
        <v>0</v>
      </c>
      <c r="H972" s="122">
        <v>25917</v>
      </c>
      <c r="I972" s="120">
        <f t="shared" si="16"/>
        <v>25917</v>
      </c>
      <c r="J972" s="104" t="s">
        <v>454</v>
      </c>
      <c r="K972" s="104" t="s">
        <v>501</v>
      </c>
      <c r="L972" s="103">
        <v>26</v>
      </c>
      <c r="M972" s="121"/>
      <c r="N972" s="130"/>
    </row>
    <row r="973" spans="1:14" hidden="1" x14ac:dyDescent="0.25">
      <c r="A973" s="117" t="s">
        <v>2306</v>
      </c>
      <c r="B973" s="2" t="s">
        <v>525</v>
      </c>
      <c r="C973" s="2" t="e">
        <v>#NAME?</v>
      </c>
      <c r="D973" s="2" t="s">
        <v>1</v>
      </c>
      <c r="E973" s="118">
        <v>0</v>
      </c>
      <c r="F973" s="119">
        <v>53053</v>
      </c>
      <c r="G973" s="119">
        <v>0</v>
      </c>
      <c r="H973" s="122">
        <v>53053</v>
      </c>
      <c r="I973" s="120">
        <f t="shared" si="16"/>
        <v>53053</v>
      </c>
      <c r="J973" s="104" t="s">
        <v>454</v>
      </c>
      <c r="K973" s="104" t="s">
        <v>501</v>
      </c>
      <c r="L973" s="103">
        <v>26</v>
      </c>
      <c r="M973" s="121"/>
      <c r="N973" s="130"/>
    </row>
    <row r="974" spans="1:14" hidden="1" x14ac:dyDescent="0.25">
      <c r="A974" s="117" t="s">
        <v>2307</v>
      </c>
      <c r="B974" s="2" t="s">
        <v>526</v>
      </c>
      <c r="C974" s="2" t="e">
        <v>#NAME?</v>
      </c>
      <c r="D974" s="2" t="s">
        <v>1</v>
      </c>
      <c r="E974" s="118">
        <v>0</v>
      </c>
      <c r="F974" s="119">
        <v>20519</v>
      </c>
      <c r="G974" s="119">
        <v>0</v>
      </c>
      <c r="H974" s="122">
        <v>20519</v>
      </c>
      <c r="I974" s="120">
        <f t="shared" si="16"/>
        <v>20519</v>
      </c>
      <c r="J974" s="104" t="s">
        <v>454</v>
      </c>
      <c r="K974" s="104" t="s">
        <v>501</v>
      </c>
      <c r="L974" s="103">
        <v>26</v>
      </c>
      <c r="M974" s="121"/>
      <c r="N974" s="130"/>
    </row>
    <row r="975" spans="1:14" hidden="1" x14ac:dyDescent="0.25">
      <c r="A975" s="117" t="s">
        <v>2308</v>
      </c>
      <c r="B975" s="2" t="s">
        <v>103</v>
      </c>
      <c r="C975" s="2" t="e">
        <v>#NAME?</v>
      </c>
      <c r="D975" s="2" t="s">
        <v>1</v>
      </c>
      <c r="E975" s="118">
        <v>0</v>
      </c>
      <c r="F975" s="119">
        <v>46477</v>
      </c>
      <c r="G975" s="119">
        <v>0</v>
      </c>
      <c r="H975" s="122">
        <v>46477</v>
      </c>
      <c r="I975" s="120">
        <f t="shared" si="16"/>
        <v>46477</v>
      </c>
      <c r="J975" s="104" t="s">
        <v>454</v>
      </c>
      <c r="K975" s="104" t="s">
        <v>501</v>
      </c>
      <c r="L975" s="103">
        <v>26</v>
      </c>
      <c r="M975" s="121"/>
      <c r="N975" s="130"/>
    </row>
    <row r="976" spans="1:14" hidden="1" x14ac:dyDescent="0.25">
      <c r="A976" s="117" t="s">
        <v>2309</v>
      </c>
      <c r="B976" s="2" t="s">
        <v>157</v>
      </c>
      <c r="C976" s="2" t="e">
        <v>#NAME?</v>
      </c>
      <c r="D976" s="2" t="s">
        <v>1</v>
      </c>
      <c r="E976" s="118">
        <v>0</v>
      </c>
      <c r="F976" s="119">
        <v>79147</v>
      </c>
      <c r="G976" s="119">
        <v>0</v>
      </c>
      <c r="H976" s="122">
        <v>79147</v>
      </c>
      <c r="I976" s="120">
        <f t="shared" si="16"/>
        <v>79147</v>
      </c>
      <c r="J976" s="104" t="s">
        <v>454</v>
      </c>
      <c r="K976" s="104" t="s">
        <v>501</v>
      </c>
      <c r="L976" s="103">
        <v>26</v>
      </c>
      <c r="M976" s="121"/>
      <c r="N976" s="130"/>
    </row>
    <row r="977" spans="1:14" hidden="1" x14ac:dyDescent="0.25">
      <c r="A977" s="117" t="s">
        <v>2310</v>
      </c>
      <c r="B977" s="2" t="s">
        <v>104</v>
      </c>
      <c r="C977" s="2" t="e">
        <v>#NAME?</v>
      </c>
      <c r="D977" s="2" t="s">
        <v>1</v>
      </c>
      <c r="E977" s="118">
        <v>0</v>
      </c>
      <c r="F977" s="119">
        <v>108133</v>
      </c>
      <c r="G977" s="119">
        <v>13200</v>
      </c>
      <c r="H977" s="122">
        <v>94933</v>
      </c>
      <c r="I977" s="120">
        <f t="shared" si="16"/>
        <v>94933</v>
      </c>
      <c r="J977" s="104" t="s">
        <v>454</v>
      </c>
      <c r="K977" s="104" t="s">
        <v>501</v>
      </c>
      <c r="L977" s="103">
        <v>26</v>
      </c>
      <c r="M977" s="121"/>
      <c r="N977" s="130"/>
    </row>
    <row r="978" spans="1:14" hidden="1" x14ac:dyDescent="0.25">
      <c r="A978" s="117" t="s">
        <v>2311</v>
      </c>
      <c r="B978" s="2" t="s">
        <v>105</v>
      </c>
      <c r="C978" s="2" t="e">
        <v>#NAME?</v>
      </c>
      <c r="D978" s="2" t="s">
        <v>1</v>
      </c>
      <c r="E978" s="118">
        <v>0</v>
      </c>
      <c r="F978" s="119">
        <v>20951</v>
      </c>
      <c r="G978" s="119">
        <v>0</v>
      </c>
      <c r="H978" s="122">
        <v>20951</v>
      </c>
      <c r="I978" s="120">
        <f t="shared" si="16"/>
        <v>20951</v>
      </c>
      <c r="J978" s="104" t="s">
        <v>454</v>
      </c>
      <c r="K978" s="104" t="s">
        <v>501</v>
      </c>
      <c r="L978" s="103">
        <v>26</v>
      </c>
      <c r="M978" s="121"/>
      <c r="N978" s="130"/>
    </row>
    <row r="979" spans="1:14" hidden="1" x14ac:dyDescent="0.25">
      <c r="A979" s="117" t="s">
        <v>2312</v>
      </c>
      <c r="B979" s="2" t="s">
        <v>527</v>
      </c>
      <c r="C979" s="2" t="e">
        <v>#NAME?</v>
      </c>
      <c r="D979" s="2" t="s">
        <v>1</v>
      </c>
      <c r="E979" s="118">
        <v>0</v>
      </c>
      <c r="F979" s="119">
        <v>31435</v>
      </c>
      <c r="G979" s="119">
        <v>0</v>
      </c>
      <c r="H979" s="122">
        <v>31435</v>
      </c>
      <c r="I979" s="120">
        <f t="shared" si="16"/>
        <v>31435</v>
      </c>
      <c r="J979" s="104" t="s">
        <v>454</v>
      </c>
      <c r="K979" s="104" t="s">
        <v>501</v>
      </c>
      <c r="L979" s="103">
        <v>26</v>
      </c>
      <c r="M979" s="121"/>
      <c r="N979" s="130"/>
    </row>
    <row r="980" spans="1:14" hidden="1" x14ac:dyDescent="0.25">
      <c r="A980" s="117" t="s">
        <v>2313</v>
      </c>
      <c r="B980" s="2" t="s">
        <v>528</v>
      </c>
      <c r="C980" s="2" t="e">
        <v>#NAME?</v>
      </c>
      <c r="D980" s="2" t="s">
        <v>1</v>
      </c>
      <c r="E980" s="118">
        <v>0</v>
      </c>
      <c r="F980" s="119">
        <v>1530</v>
      </c>
      <c r="G980" s="119">
        <v>0</v>
      </c>
      <c r="H980" s="122">
        <v>1530</v>
      </c>
      <c r="I980" s="120">
        <f t="shared" si="16"/>
        <v>1530</v>
      </c>
      <c r="J980" s="104" t="s">
        <v>454</v>
      </c>
      <c r="K980" s="104" t="s">
        <v>501</v>
      </c>
      <c r="L980" s="103">
        <v>26</v>
      </c>
      <c r="M980" s="121"/>
      <c r="N980" s="130"/>
    </row>
    <row r="981" spans="1:14" hidden="1" x14ac:dyDescent="0.25">
      <c r="A981" s="117" t="s">
        <v>2314</v>
      </c>
      <c r="B981" s="2" t="s">
        <v>106</v>
      </c>
      <c r="C981" s="2" t="e">
        <v>#NAME?</v>
      </c>
      <c r="D981" s="2" t="s">
        <v>1</v>
      </c>
      <c r="E981" s="118">
        <v>0</v>
      </c>
      <c r="F981" s="119">
        <v>79555</v>
      </c>
      <c r="G981" s="119">
        <v>3800</v>
      </c>
      <c r="H981" s="122">
        <v>75755</v>
      </c>
      <c r="I981" s="120">
        <f t="shared" si="16"/>
        <v>75755</v>
      </c>
      <c r="J981" s="104" t="s">
        <v>454</v>
      </c>
      <c r="K981" s="104" t="s">
        <v>501</v>
      </c>
      <c r="L981" s="103">
        <v>26</v>
      </c>
      <c r="M981" s="121"/>
      <c r="N981" s="130"/>
    </row>
    <row r="982" spans="1:14" hidden="1" x14ac:dyDescent="0.25">
      <c r="A982" s="117" t="s">
        <v>2315</v>
      </c>
      <c r="B982" s="2" t="s">
        <v>529</v>
      </c>
      <c r="C982" s="2" t="e">
        <v>#NAME?</v>
      </c>
      <c r="D982" s="2" t="s">
        <v>1</v>
      </c>
      <c r="E982" s="118">
        <v>0</v>
      </c>
      <c r="F982" s="119">
        <v>11507</v>
      </c>
      <c r="G982" s="119">
        <v>0</v>
      </c>
      <c r="H982" s="122">
        <v>11507</v>
      </c>
      <c r="I982" s="120">
        <f t="shared" si="16"/>
        <v>11507</v>
      </c>
      <c r="J982" s="104" t="s">
        <v>454</v>
      </c>
      <c r="K982" s="104" t="s">
        <v>501</v>
      </c>
      <c r="L982" s="103">
        <v>26</v>
      </c>
      <c r="M982" s="121"/>
      <c r="N982" s="130"/>
    </row>
    <row r="983" spans="1:14" hidden="1" x14ac:dyDescent="0.25">
      <c r="A983" s="117" t="s">
        <v>2316</v>
      </c>
      <c r="B983" s="2" t="s">
        <v>107</v>
      </c>
      <c r="C983" s="2" t="e">
        <v>#NAME?</v>
      </c>
      <c r="D983" s="2" t="s">
        <v>1</v>
      </c>
      <c r="E983" s="118">
        <v>0</v>
      </c>
      <c r="F983" s="119">
        <v>170372</v>
      </c>
      <c r="G983" s="119">
        <v>0</v>
      </c>
      <c r="H983" s="122">
        <v>170372</v>
      </c>
      <c r="I983" s="120">
        <f t="shared" si="16"/>
        <v>170372</v>
      </c>
      <c r="J983" s="104" t="s">
        <v>454</v>
      </c>
      <c r="K983" s="104" t="s">
        <v>501</v>
      </c>
      <c r="L983" s="103">
        <v>26</v>
      </c>
      <c r="M983" s="121"/>
      <c r="N983" s="130"/>
    </row>
    <row r="984" spans="1:14" hidden="1" x14ac:dyDescent="0.25">
      <c r="A984" s="117" t="s">
        <v>2317</v>
      </c>
      <c r="B984" s="2" t="s">
        <v>108</v>
      </c>
      <c r="C984" s="2" t="e">
        <v>#NAME?</v>
      </c>
      <c r="D984" s="2" t="s">
        <v>1</v>
      </c>
      <c r="E984" s="118">
        <v>0</v>
      </c>
      <c r="F984" s="119">
        <v>7449</v>
      </c>
      <c r="G984" s="119">
        <v>0</v>
      </c>
      <c r="H984" s="122">
        <v>7449</v>
      </c>
      <c r="I984" s="120">
        <f t="shared" si="16"/>
        <v>7449</v>
      </c>
      <c r="J984" s="104" t="s">
        <v>454</v>
      </c>
      <c r="K984" s="104" t="s">
        <v>501</v>
      </c>
      <c r="L984" s="103">
        <v>26</v>
      </c>
      <c r="M984" s="121"/>
      <c r="N984" s="130"/>
    </row>
    <row r="985" spans="1:14" hidden="1" x14ac:dyDescent="0.25">
      <c r="A985" s="117" t="s">
        <v>2318</v>
      </c>
      <c r="B985" s="2" t="s">
        <v>109</v>
      </c>
      <c r="C985" s="2" t="e">
        <v>#NAME?</v>
      </c>
      <c r="D985" s="2" t="s">
        <v>1</v>
      </c>
      <c r="E985" s="118">
        <v>0</v>
      </c>
      <c r="F985" s="119">
        <v>3197668</v>
      </c>
      <c r="G985" s="119">
        <v>335979</v>
      </c>
      <c r="H985" s="122">
        <v>2861689</v>
      </c>
      <c r="I985" s="120">
        <f t="shared" si="16"/>
        <v>2861689</v>
      </c>
      <c r="J985" s="104" t="s">
        <v>454</v>
      </c>
      <c r="K985" s="104" t="s">
        <v>501</v>
      </c>
      <c r="L985" s="103">
        <v>26</v>
      </c>
      <c r="M985" s="121"/>
      <c r="N985" s="130"/>
    </row>
    <row r="986" spans="1:14" hidden="1" x14ac:dyDescent="0.25">
      <c r="A986" s="117" t="s">
        <v>2319</v>
      </c>
      <c r="B986" s="2" t="s">
        <v>110</v>
      </c>
      <c r="C986" s="2" t="e">
        <v>#NAME?</v>
      </c>
      <c r="D986" s="2" t="s">
        <v>1</v>
      </c>
      <c r="E986" s="118">
        <v>0</v>
      </c>
      <c r="F986" s="119">
        <v>34133</v>
      </c>
      <c r="G986" s="119">
        <v>12755</v>
      </c>
      <c r="H986" s="122">
        <v>21378</v>
      </c>
      <c r="I986" s="120">
        <f t="shared" si="16"/>
        <v>21378</v>
      </c>
      <c r="J986" s="104" t="s">
        <v>454</v>
      </c>
      <c r="K986" s="104" t="s">
        <v>501</v>
      </c>
      <c r="L986" s="103">
        <v>26</v>
      </c>
      <c r="M986" s="121"/>
      <c r="N986" s="130"/>
    </row>
    <row r="987" spans="1:14" hidden="1" x14ac:dyDescent="0.25">
      <c r="A987" s="117" t="s">
        <v>2320</v>
      </c>
      <c r="B987" s="2" t="s">
        <v>530</v>
      </c>
      <c r="C987" s="2" t="e">
        <v>#NAME?</v>
      </c>
      <c r="D987" s="2" t="s">
        <v>1</v>
      </c>
      <c r="E987" s="118">
        <v>0</v>
      </c>
      <c r="F987" s="119">
        <v>36694</v>
      </c>
      <c r="G987" s="119">
        <v>1800</v>
      </c>
      <c r="H987" s="122">
        <v>34894</v>
      </c>
      <c r="I987" s="120">
        <f t="shared" si="16"/>
        <v>34894</v>
      </c>
      <c r="J987" s="104" t="s">
        <v>454</v>
      </c>
      <c r="K987" s="104" t="s">
        <v>501</v>
      </c>
      <c r="L987" s="103">
        <v>26</v>
      </c>
      <c r="M987" s="121"/>
      <c r="N987" s="130"/>
    </row>
    <row r="988" spans="1:14" hidden="1" x14ac:dyDescent="0.25">
      <c r="A988" s="117" t="s">
        <v>2321</v>
      </c>
      <c r="B988" s="2" t="s">
        <v>111</v>
      </c>
      <c r="C988" s="2" t="e">
        <v>#NAME?</v>
      </c>
      <c r="D988" s="2" t="s">
        <v>1</v>
      </c>
      <c r="E988" s="118">
        <v>0</v>
      </c>
      <c r="F988" s="119">
        <v>224674</v>
      </c>
      <c r="G988" s="119">
        <v>0</v>
      </c>
      <c r="H988" s="122">
        <v>224674</v>
      </c>
      <c r="I988" s="120">
        <f t="shared" si="16"/>
        <v>224674</v>
      </c>
      <c r="J988" s="104" t="s">
        <v>454</v>
      </c>
      <c r="K988" s="104" t="s">
        <v>501</v>
      </c>
      <c r="L988" s="103">
        <v>26</v>
      </c>
      <c r="M988" s="121"/>
      <c r="N988" s="130"/>
    </row>
    <row r="989" spans="1:14" hidden="1" x14ac:dyDescent="0.25">
      <c r="A989" s="117" t="s">
        <v>2322</v>
      </c>
      <c r="B989" s="2" t="s">
        <v>112</v>
      </c>
      <c r="C989" s="2" t="e">
        <v>#NAME?</v>
      </c>
      <c r="D989" s="2" t="s">
        <v>1</v>
      </c>
      <c r="E989" s="118">
        <v>0</v>
      </c>
      <c r="F989" s="119">
        <v>198059</v>
      </c>
      <c r="G989" s="119">
        <v>5700</v>
      </c>
      <c r="H989" s="122">
        <v>192359</v>
      </c>
      <c r="I989" s="120">
        <f t="shared" si="16"/>
        <v>192359</v>
      </c>
      <c r="J989" s="104" t="s">
        <v>454</v>
      </c>
      <c r="K989" s="104" t="s">
        <v>501</v>
      </c>
      <c r="L989" s="103">
        <v>26</v>
      </c>
      <c r="M989" s="121"/>
      <c r="N989" s="130"/>
    </row>
    <row r="990" spans="1:14" s="116" customFormat="1" x14ac:dyDescent="0.25">
      <c r="A990" s="162" t="s">
        <v>2323</v>
      </c>
      <c r="B990" s="163" t="s">
        <v>99</v>
      </c>
      <c r="C990" s="163" t="e">
        <v>#NAME?</v>
      </c>
      <c r="D990" s="163" t="s">
        <v>1</v>
      </c>
      <c r="E990" s="164">
        <v>0</v>
      </c>
      <c r="F990" s="165">
        <v>2475429</v>
      </c>
      <c r="G990" s="165">
        <v>0</v>
      </c>
      <c r="H990" s="166">
        <v>2475429</v>
      </c>
      <c r="I990" s="167">
        <f t="shared" si="16"/>
        <v>2475429</v>
      </c>
      <c r="J990" s="168" t="s">
        <v>454</v>
      </c>
      <c r="K990" s="168" t="s">
        <v>501</v>
      </c>
      <c r="L990" s="116">
        <v>26</v>
      </c>
      <c r="M990" s="169" t="s">
        <v>2531</v>
      </c>
      <c r="N990" s="170"/>
    </row>
    <row r="991" spans="1:14" hidden="1" x14ac:dyDescent="0.25">
      <c r="A991" s="117" t="s">
        <v>2324</v>
      </c>
      <c r="B991" s="2" t="s">
        <v>100</v>
      </c>
      <c r="C991" s="2" t="e">
        <v>#NAME?</v>
      </c>
      <c r="D991" s="2" t="s">
        <v>1</v>
      </c>
      <c r="E991" s="118">
        <v>0</v>
      </c>
      <c r="F991" s="119">
        <v>837779</v>
      </c>
      <c r="G991" s="119">
        <v>806500</v>
      </c>
      <c r="H991" s="122">
        <v>31279</v>
      </c>
      <c r="I991" s="120">
        <f t="shared" si="16"/>
        <v>31279</v>
      </c>
      <c r="J991" s="104" t="s">
        <v>454</v>
      </c>
      <c r="K991" s="104" t="s">
        <v>501</v>
      </c>
      <c r="L991" s="103">
        <v>26</v>
      </c>
      <c r="M991" s="121"/>
      <c r="N991" s="130"/>
    </row>
    <row r="992" spans="1:14" hidden="1" x14ac:dyDescent="0.25">
      <c r="A992" s="117" t="s">
        <v>2325</v>
      </c>
      <c r="B992" s="2" t="s">
        <v>101</v>
      </c>
      <c r="C992" s="2" t="e">
        <v>#NAME?</v>
      </c>
      <c r="D992" s="2" t="s">
        <v>1</v>
      </c>
      <c r="E992" s="118">
        <v>0</v>
      </c>
      <c r="F992" s="119">
        <v>245711</v>
      </c>
      <c r="G992" s="119">
        <v>0</v>
      </c>
      <c r="H992" s="122">
        <v>245711</v>
      </c>
      <c r="I992" s="120">
        <f t="shared" si="16"/>
        <v>245711</v>
      </c>
      <c r="J992" s="104" t="s">
        <v>454</v>
      </c>
      <c r="K992" s="104" t="s">
        <v>535</v>
      </c>
      <c r="L992" s="103">
        <v>25</v>
      </c>
      <c r="M992" s="121"/>
      <c r="N992" s="130"/>
    </row>
    <row r="993" spans="1:14" hidden="1" x14ac:dyDescent="0.25">
      <c r="A993" s="117" t="s">
        <v>2326</v>
      </c>
      <c r="B993" s="2" t="s">
        <v>170</v>
      </c>
      <c r="C993" s="2" t="e">
        <v>#NAME?</v>
      </c>
      <c r="D993" s="2" t="s">
        <v>1</v>
      </c>
      <c r="E993" s="118">
        <v>0</v>
      </c>
      <c r="F993" s="119">
        <v>20000</v>
      </c>
      <c r="G993" s="119">
        <v>0</v>
      </c>
      <c r="H993" s="122">
        <v>20000</v>
      </c>
      <c r="I993" s="120">
        <f t="shared" si="16"/>
        <v>20000</v>
      </c>
      <c r="J993" s="104" t="s">
        <v>454</v>
      </c>
      <c r="K993" s="104" t="s">
        <v>501</v>
      </c>
      <c r="L993" s="103">
        <v>26</v>
      </c>
      <c r="M993" s="121"/>
      <c r="N993" s="130"/>
    </row>
    <row r="994" spans="1:14" hidden="1" x14ac:dyDescent="0.25">
      <c r="A994" s="117" t="s">
        <v>2327</v>
      </c>
      <c r="B994" s="2" t="s">
        <v>94</v>
      </c>
      <c r="C994" s="2" t="e">
        <v>#NAME?</v>
      </c>
      <c r="D994" s="2" t="s">
        <v>1</v>
      </c>
      <c r="E994" s="118">
        <v>0</v>
      </c>
      <c r="F994" s="119">
        <v>138780</v>
      </c>
      <c r="G994" s="119">
        <v>4000</v>
      </c>
      <c r="H994" s="122">
        <v>134780</v>
      </c>
      <c r="I994" s="120">
        <f t="shared" si="16"/>
        <v>134780</v>
      </c>
      <c r="J994" s="104" t="s">
        <v>454</v>
      </c>
      <c r="K994" s="104" t="s">
        <v>501</v>
      </c>
      <c r="L994" s="103">
        <v>26</v>
      </c>
      <c r="M994" s="121"/>
      <c r="N994" s="130"/>
    </row>
    <row r="995" spans="1:14" hidden="1" x14ac:dyDescent="0.25">
      <c r="A995" s="117" t="s">
        <v>2328</v>
      </c>
      <c r="B995" s="2" t="s">
        <v>95</v>
      </c>
      <c r="C995" s="2" t="e">
        <v>#NAME?</v>
      </c>
      <c r="D995" s="2" t="s">
        <v>1</v>
      </c>
      <c r="E995" s="118">
        <v>0</v>
      </c>
      <c r="F995" s="119">
        <v>2325</v>
      </c>
      <c r="G995" s="119">
        <v>0</v>
      </c>
      <c r="H995" s="122">
        <v>2325</v>
      </c>
      <c r="I995" s="120">
        <f t="shared" si="16"/>
        <v>2325</v>
      </c>
      <c r="J995" s="104" t="s">
        <v>454</v>
      </c>
      <c r="K995" s="104" t="s">
        <v>501</v>
      </c>
      <c r="L995" s="103">
        <v>26</v>
      </c>
      <c r="M995" s="121"/>
      <c r="N995" s="130"/>
    </row>
    <row r="996" spans="1:14" hidden="1" x14ac:dyDescent="0.25">
      <c r="A996" s="117" t="s">
        <v>2329</v>
      </c>
      <c r="B996" s="2" t="s">
        <v>96</v>
      </c>
      <c r="C996" s="2" t="e">
        <v>#NAME?</v>
      </c>
      <c r="D996" s="2" t="s">
        <v>1</v>
      </c>
      <c r="E996" s="118">
        <v>0</v>
      </c>
      <c r="F996" s="119">
        <v>28252</v>
      </c>
      <c r="G996" s="119">
        <v>0</v>
      </c>
      <c r="H996" s="122">
        <v>28252</v>
      </c>
      <c r="I996" s="120">
        <f t="shared" si="16"/>
        <v>28252</v>
      </c>
      <c r="J996" s="104" t="s">
        <v>454</v>
      </c>
      <c r="K996" s="104" t="s">
        <v>501</v>
      </c>
      <c r="L996" s="103">
        <v>26</v>
      </c>
      <c r="M996" s="121"/>
      <c r="N996" s="130"/>
    </row>
    <row r="997" spans="1:14" hidden="1" x14ac:dyDescent="0.25">
      <c r="A997" s="117" t="s">
        <v>2330</v>
      </c>
      <c r="B997" s="2" t="s">
        <v>629</v>
      </c>
      <c r="C997" s="2" t="e">
        <v>#NAME?</v>
      </c>
      <c r="D997" s="2" t="s">
        <v>1</v>
      </c>
      <c r="E997" s="118">
        <v>0</v>
      </c>
      <c r="F997" s="119">
        <v>5103</v>
      </c>
      <c r="G997" s="119">
        <v>0</v>
      </c>
      <c r="H997" s="122">
        <v>5103</v>
      </c>
      <c r="I997" s="120">
        <f t="shared" si="16"/>
        <v>5103</v>
      </c>
      <c r="J997" s="104" t="s">
        <v>454</v>
      </c>
      <c r="K997" s="104" t="s">
        <v>535</v>
      </c>
      <c r="L997" s="103">
        <v>25</v>
      </c>
      <c r="M997" s="121"/>
      <c r="N997" s="130"/>
    </row>
    <row r="998" spans="1:14" hidden="1" x14ac:dyDescent="0.25">
      <c r="A998" s="117" t="s">
        <v>2331</v>
      </c>
      <c r="B998" s="2" t="s">
        <v>97</v>
      </c>
      <c r="C998" s="2" t="e">
        <v>#NAME?</v>
      </c>
      <c r="D998" s="2" t="s">
        <v>1</v>
      </c>
      <c r="E998" s="118">
        <v>0</v>
      </c>
      <c r="F998" s="119">
        <v>45001</v>
      </c>
      <c r="G998" s="119">
        <v>0</v>
      </c>
      <c r="H998" s="122">
        <v>45001</v>
      </c>
      <c r="I998" s="120">
        <f t="shared" si="16"/>
        <v>45001</v>
      </c>
      <c r="J998" s="104" t="s">
        <v>454</v>
      </c>
      <c r="K998" s="104" t="s">
        <v>501</v>
      </c>
      <c r="L998" s="103">
        <v>26</v>
      </c>
      <c r="M998" s="121"/>
      <c r="N998" s="130"/>
    </row>
    <row r="999" spans="1:14" hidden="1" x14ac:dyDescent="0.25">
      <c r="A999" s="117" t="s">
        <v>2332</v>
      </c>
      <c r="B999" s="2" t="s">
        <v>98</v>
      </c>
      <c r="C999" s="2" t="e">
        <v>#NAME?</v>
      </c>
      <c r="D999" s="2" t="s">
        <v>1</v>
      </c>
      <c r="E999" s="118">
        <v>0</v>
      </c>
      <c r="F999" s="119">
        <v>23698</v>
      </c>
      <c r="G999" s="119">
        <v>0</v>
      </c>
      <c r="H999" s="122">
        <v>23698</v>
      </c>
      <c r="I999" s="120">
        <f t="shared" si="16"/>
        <v>23698</v>
      </c>
      <c r="J999" s="104" t="s">
        <v>454</v>
      </c>
      <c r="K999" s="104" t="s">
        <v>501</v>
      </c>
      <c r="L999" s="103">
        <v>26</v>
      </c>
      <c r="M999" s="121"/>
      <c r="N999" s="130"/>
    </row>
    <row r="1000" spans="1:14" hidden="1" x14ac:dyDescent="0.25">
      <c r="A1000" s="117" t="s">
        <v>2333</v>
      </c>
      <c r="B1000" s="2" t="s">
        <v>89</v>
      </c>
      <c r="C1000" s="2" t="e">
        <v>#NAME?</v>
      </c>
      <c r="D1000" s="2" t="s">
        <v>1</v>
      </c>
      <c r="E1000" s="118">
        <v>0</v>
      </c>
      <c r="F1000" s="119">
        <v>4600349.66</v>
      </c>
      <c r="G1000" s="119">
        <v>0</v>
      </c>
      <c r="H1000" s="122">
        <v>4600349.66</v>
      </c>
      <c r="I1000" s="120">
        <f t="shared" si="16"/>
        <v>4600349.66</v>
      </c>
      <c r="J1000" s="104" t="s">
        <v>454</v>
      </c>
      <c r="K1000" s="104" t="s">
        <v>516</v>
      </c>
      <c r="L1000" s="103">
        <v>26</v>
      </c>
      <c r="M1000" s="121"/>
      <c r="N1000" s="130"/>
    </row>
    <row r="1001" spans="1:14" hidden="1" x14ac:dyDescent="0.25">
      <c r="A1001" s="117" t="s">
        <v>2334</v>
      </c>
      <c r="B1001" s="2" t="s">
        <v>517</v>
      </c>
      <c r="C1001" s="2" t="e">
        <v>#NAME?</v>
      </c>
      <c r="D1001" s="2" t="s">
        <v>1</v>
      </c>
      <c r="E1001" s="118">
        <v>0</v>
      </c>
      <c r="F1001" s="119">
        <f>4066687.13+1256870</f>
        <v>5323557.13</v>
      </c>
      <c r="G1001" s="119">
        <v>16438</v>
      </c>
      <c r="H1001" s="122">
        <f>F1001-G1001</f>
        <v>5307119.13</v>
      </c>
      <c r="I1001" s="120">
        <f t="shared" si="16"/>
        <v>5307119.13</v>
      </c>
      <c r="J1001" s="104" t="s">
        <v>454</v>
      </c>
      <c r="K1001" s="104" t="s">
        <v>516</v>
      </c>
      <c r="L1001" s="103">
        <v>26</v>
      </c>
      <c r="M1001" s="121"/>
      <c r="N1001" s="130"/>
    </row>
    <row r="1002" spans="1:14" hidden="1" x14ac:dyDescent="0.25">
      <c r="A1002" s="117" t="s">
        <v>2335</v>
      </c>
      <c r="B1002" s="2" t="s">
        <v>182</v>
      </c>
      <c r="C1002" s="2" t="e">
        <v>#NAME?</v>
      </c>
      <c r="D1002" s="2" t="s">
        <v>1</v>
      </c>
      <c r="E1002" s="118">
        <v>0</v>
      </c>
      <c r="F1002" s="119">
        <v>4396296.3600000003</v>
      </c>
      <c r="G1002" s="119">
        <v>13439</v>
      </c>
      <c r="H1002" s="122">
        <v>4382857.3600000003</v>
      </c>
      <c r="I1002" s="120">
        <f t="shared" si="16"/>
        <v>4382857.3600000003</v>
      </c>
      <c r="J1002" s="104" t="s">
        <v>454</v>
      </c>
      <c r="K1002" s="104" t="s">
        <v>515</v>
      </c>
      <c r="L1002" s="103">
        <v>26</v>
      </c>
      <c r="M1002" s="121"/>
      <c r="N1002" s="130"/>
    </row>
    <row r="1003" spans="1:14" hidden="1" x14ac:dyDescent="0.25">
      <c r="A1003" s="117" t="s">
        <v>2336</v>
      </c>
      <c r="B1003" s="2" t="s">
        <v>113</v>
      </c>
      <c r="C1003" s="2" t="e">
        <v>#NAME?</v>
      </c>
      <c r="D1003" s="2" t="s">
        <v>1</v>
      </c>
      <c r="E1003" s="118">
        <v>0</v>
      </c>
      <c r="F1003" s="119">
        <v>245100</v>
      </c>
      <c r="G1003" s="119">
        <v>16200</v>
      </c>
      <c r="H1003" s="122">
        <v>228900</v>
      </c>
      <c r="I1003" s="120">
        <f t="shared" si="16"/>
        <v>228900</v>
      </c>
      <c r="J1003" s="104" t="s">
        <v>454</v>
      </c>
      <c r="K1003" s="104" t="s">
        <v>515</v>
      </c>
      <c r="L1003" s="103">
        <v>26</v>
      </c>
      <c r="M1003" s="121"/>
      <c r="N1003" s="130"/>
    </row>
    <row r="1004" spans="1:14" hidden="1" x14ac:dyDescent="0.25">
      <c r="A1004" s="117" t="s">
        <v>2337</v>
      </c>
      <c r="B1004" s="2" t="s">
        <v>114</v>
      </c>
      <c r="C1004" s="2" t="e">
        <v>#NAME?</v>
      </c>
      <c r="D1004" s="2" t="s">
        <v>1</v>
      </c>
      <c r="E1004" s="118">
        <v>0</v>
      </c>
      <c r="F1004" s="119">
        <v>6308604</v>
      </c>
      <c r="G1004" s="119">
        <v>0</v>
      </c>
      <c r="H1004" s="122">
        <v>6308604</v>
      </c>
      <c r="I1004" s="120">
        <f t="shared" si="16"/>
        <v>6308604</v>
      </c>
      <c r="J1004" s="104" t="s">
        <v>454</v>
      </c>
      <c r="K1004" s="104" t="s">
        <v>515</v>
      </c>
      <c r="L1004" s="103">
        <v>26</v>
      </c>
      <c r="M1004" s="121"/>
      <c r="N1004" s="130"/>
    </row>
    <row r="1005" spans="1:14" hidden="1" x14ac:dyDescent="0.25">
      <c r="A1005" s="117" t="s">
        <v>2338</v>
      </c>
      <c r="B1005" s="2" t="s">
        <v>518</v>
      </c>
      <c r="C1005" s="2" t="e">
        <v>#NAME?</v>
      </c>
      <c r="D1005" s="2" t="s">
        <v>1</v>
      </c>
      <c r="E1005" s="118">
        <v>0</v>
      </c>
      <c r="F1005" s="119">
        <v>306612</v>
      </c>
      <c r="G1005" s="119">
        <v>20000</v>
      </c>
      <c r="H1005" s="122">
        <v>286612</v>
      </c>
      <c r="I1005" s="120">
        <f t="shared" si="16"/>
        <v>286612</v>
      </c>
      <c r="J1005" s="104" t="s">
        <v>454</v>
      </c>
      <c r="K1005" s="104" t="s">
        <v>519</v>
      </c>
      <c r="L1005" s="103">
        <v>26</v>
      </c>
      <c r="M1005" s="121"/>
      <c r="N1005" s="130"/>
    </row>
    <row r="1006" spans="1:14" hidden="1" x14ac:dyDescent="0.25">
      <c r="A1006" s="117" t="s">
        <v>2339</v>
      </c>
      <c r="B1006" s="2" t="s">
        <v>520</v>
      </c>
      <c r="C1006" s="2" t="e">
        <v>#NAME?</v>
      </c>
      <c r="D1006" s="2" t="s">
        <v>1</v>
      </c>
      <c r="E1006" s="118">
        <v>0</v>
      </c>
      <c r="F1006" s="119">
        <v>268111</v>
      </c>
      <c r="G1006" s="119">
        <v>5450</v>
      </c>
      <c r="H1006" s="122">
        <v>262661</v>
      </c>
      <c r="I1006" s="120">
        <f t="shared" si="16"/>
        <v>262661</v>
      </c>
      <c r="J1006" s="104" t="s">
        <v>454</v>
      </c>
      <c r="K1006" s="104" t="s">
        <v>519</v>
      </c>
      <c r="L1006" s="103">
        <v>26</v>
      </c>
      <c r="M1006" s="121"/>
      <c r="N1006" s="130"/>
    </row>
    <row r="1007" spans="1:14" hidden="1" x14ac:dyDescent="0.25">
      <c r="A1007" s="117" t="s">
        <v>2340</v>
      </c>
      <c r="B1007" s="2" t="s">
        <v>521</v>
      </c>
      <c r="C1007" s="2" t="e">
        <v>#NAME?</v>
      </c>
      <c r="D1007" s="2" t="s">
        <v>1</v>
      </c>
      <c r="E1007" s="118">
        <v>0</v>
      </c>
      <c r="F1007" s="119">
        <v>268561</v>
      </c>
      <c r="G1007" s="119">
        <v>5000</v>
      </c>
      <c r="H1007" s="122">
        <v>263561</v>
      </c>
      <c r="I1007" s="120">
        <f t="shared" si="16"/>
        <v>263561</v>
      </c>
      <c r="J1007" s="104" t="s">
        <v>454</v>
      </c>
      <c r="K1007" s="104" t="s">
        <v>519</v>
      </c>
      <c r="L1007" s="103">
        <v>26</v>
      </c>
      <c r="M1007" s="121"/>
      <c r="N1007" s="130"/>
    </row>
    <row r="1008" spans="1:14" hidden="1" x14ac:dyDescent="0.25">
      <c r="A1008" s="117" t="s">
        <v>2341</v>
      </c>
      <c r="B1008" s="2" t="s">
        <v>90</v>
      </c>
      <c r="C1008" s="2" t="e">
        <v>#NAME?</v>
      </c>
      <c r="D1008" s="2" t="s">
        <v>1</v>
      </c>
      <c r="E1008" s="118">
        <v>0</v>
      </c>
      <c r="F1008" s="119">
        <v>6796503</v>
      </c>
      <c r="G1008" s="119">
        <v>472000</v>
      </c>
      <c r="H1008" s="122">
        <v>6324503</v>
      </c>
      <c r="I1008" s="120">
        <f t="shared" si="16"/>
        <v>6324503</v>
      </c>
      <c r="J1008" s="104" t="s">
        <v>454</v>
      </c>
      <c r="K1008" s="104" t="s">
        <v>519</v>
      </c>
      <c r="L1008" s="103">
        <v>26</v>
      </c>
      <c r="M1008" s="121"/>
      <c r="N1008" s="130"/>
    </row>
    <row r="1009" spans="1:14" hidden="1" x14ac:dyDescent="0.25">
      <c r="A1009" s="117" t="s">
        <v>2342</v>
      </c>
      <c r="B1009" s="2" t="s">
        <v>2343</v>
      </c>
      <c r="C1009" s="2" t="e">
        <v>#NAME?</v>
      </c>
      <c r="D1009" s="2" t="s">
        <v>1</v>
      </c>
      <c r="E1009" s="118">
        <v>0</v>
      </c>
      <c r="F1009" s="119">
        <v>3200000</v>
      </c>
      <c r="G1009" s="119">
        <v>0</v>
      </c>
      <c r="H1009" s="122">
        <v>3200000</v>
      </c>
      <c r="I1009" s="120">
        <f t="shared" si="16"/>
        <v>3200000</v>
      </c>
      <c r="J1009" s="104" t="s">
        <v>454</v>
      </c>
      <c r="K1009" s="104" t="s">
        <v>458</v>
      </c>
      <c r="L1009" s="103">
        <v>26</v>
      </c>
      <c r="M1009" s="121"/>
      <c r="N1009" s="130"/>
    </row>
    <row r="1010" spans="1:14" hidden="1" x14ac:dyDescent="0.25">
      <c r="A1010" s="117" t="s">
        <v>2344</v>
      </c>
      <c r="B1010" s="2" t="s">
        <v>172</v>
      </c>
      <c r="C1010" s="2" t="e">
        <v>#NAME?</v>
      </c>
      <c r="D1010" s="2" t="s">
        <v>1</v>
      </c>
      <c r="E1010" s="118">
        <v>0</v>
      </c>
      <c r="F1010" s="119">
        <v>141400</v>
      </c>
      <c r="G1010" s="119">
        <v>0</v>
      </c>
      <c r="H1010" s="122">
        <v>141400</v>
      </c>
      <c r="I1010" s="120">
        <f t="shared" si="16"/>
        <v>141400</v>
      </c>
      <c r="J1010" s="104" t="s">
        <v>454</v>
      </c>
      <c r="K1010" s="104" t="s">
        <v>458</v>
      </c>
      <c r="L1010" s="103">
        <v>26</v>
      </c>
      <c r="M1010" s="121"/>
      <c r="N1010" s="130"/>
    </row>
    <row r="1011" spans="1:14" hidden="1" x14ac:dyDescent="0.25">
      <c r="A1011" s="117" t="s">
        <v>2345</v>
      </c>
      <c r="B1011" s="2" t="s">
        <v>88</v>
      </c>
      <c r="C1011" s="2" t="e">
        <v>#NAME?</v>
      </c>
      <c r="D1011" s="2" t="s">
        <v>1</v>
      </c>
      <c r="E1011" s="118">
        <v>0</v>
      </c>
      <c r="F1011" s="119">
        <v>10900490.9</v>
      </c>
      <c r="G1011" s="119">
        <v>588096.30000000005</v>
      </c>
      <c r="H1011" s="122">
        <v>10312394.6</v>
      </c>
      <c r="I1011" s="120">
        <f t="shared" si="16"/>
        <v>10312394.6</v>
      </c>
      <c r="J1011" s="104" t="s">
        <v>454</v>
      </c>
      <c r="K1011" s="104" t="s">
        <v>458</v>
      </c>
      <c r="L1011" s="103">
        <v>26</v>
      </c>
      <c r="M1011" s="121"/>
      <c r="N1011" s="130"/>
    </row>
    <row r="1012" spans="1:14" hidden="1" x14ac:dyDescent="0.25">
      <c r="A1012" s="117" t="s">
        <v>2346</v>
      </c>
      <c r="B1012" s="2" t="s">
        <v>168</v>
      </c>
      <c r="C1012" s="2" t="e">
        <v>#NAME?</v>
      </c>
      <c r="D1012" s="2" t="s">
        <v>1</v>
      </c>
      <c r="E1012" s="118">
        <v>0</v>
      </c>
      <c r="F1012" s="119">
        <v>42179</v>
      </c>
      <c r="G1012" s="119">
        <v>0</v>
      </c>
      <c r="H1012" s="122">
        <v>42179</v>
      </c>
      <c r="I1012" s="120">
        <f t="shared" si="16"/>
        <v>42179</v>
      </c>
      <c r="J1012" s="104" t="s">
        <v>454</v>
      </c>
      <c r="K1012" s="104" t="s">
        <v>508</v>
      </c>
      <c r="L1012" s="103">
        <v>26</v>
      </c>
      <c r="M1012" s="121"/>
      <c r="N1012" s="130"/>
    </row>
    <row r="1013" spans="1:14" hidden="1" x14ac:dyDescent="0.25">
      <c r="A1013" s="117" t="s">
        <v>2347</v>
      </c>
      <c r="B1013" s="2" t="s">
        <v>78</v>
      </c>
      <c r="C1013" s="2" t="e">
        <v>#NAME?</v>
      </c>
      <c r="D1013" s="2" t="s">
        <v>1</v>
      </c>
      <c r="E1013" s="118">
        <v>0</v>
      </c>
      <c r="F1013" s="119">
        <v>995353</v>
      </c>
      <c r="G1013" s="119">
        <v>3500</v>
      </c>
      <c r="H1013" s="122">
        <v>991853</v>
      </c>
      <c r="I1013" s="120">
        <f t="shared" si="16"/>
        <v>991853</v>
      </c>
      <c r="J1013" s="104" t="s">
        <v>454</v>
      </c>
      <c r="K1013" s="104" t="s">
        <v>508</v>
      </c>
      <c r="L1013" s="103">
        <v>26</v>
      </c>
      <c r="M1013" s="121"/>
      <c r="N1013" s="130"/>
    </row>
    <row r="1014" spans="1:14" hidden="1" x14ac:dyDescent="0.25">
      <c r="A1014" s="117" t="s">
        <v>2348</v>
      </c>
      <c r="B1014" s="2" t="s">
        <v>79</v>
      </c>
      <c r="C1014" s="2" t="e">
        <v>#NAME?</v>
      </c>
      <c r="D1014" s="2" t="s">
        <v>1</v>
      </c>
      <c r="E1014" s="118">
        <v>0</v>
      </c>
      <c r="F1014" s="119">
        <v>242519</v>
      </c>
      <c r="G1014" s="119">
        <v>0</v>
      </c>
      <c r="H1014" s="122">
        <v>242519</v>
      </c>
      <c r="I1014" s="120">
        <f t="shared" si="16"/>
        <v>242519</v>
      </c>
      <c r="J1014" s="104" t="s">
        <v>454</v>
      </c>
      <c r="K1014" s="104" t="s">
        <v>508</v>
      </c>
      <c r="L1014" s="103">
        <v>26</v>
      </c>
      <c r="M1014" s="121"/>
      <c r="N1014" s="130"/>
    </row>
    <row r="1015" spans="1:14" hidden="1" x14ac:dyDescent="0.25">
      <c r="A1015" s="117" t="s">
        <v>2349</v>
      </c>
      <c r="B1015" s="2" t="s">
        <v>80</v>
      </c>
      <c r="C1015" s="2" t="e">
        <v>#NAME?</v>
      </c>
      <c r="D1015" s="2" t="s">
        <v>1</v>
      </c>
      <c r="E1015" s="118">
        <v>0</v>
      </c>
      <c r="F1015" s="119">
        <v>2031446</v>
      </c>
      <c r="G1015" s="119">
        <v>30355</v>
      </c>
      <c r="H1015" s="122">
        <v>2001091</v>
      </c>
      <c r="I1015" s="120">
        <f t="shared" si="16"/>
        <v>2001091</v>
      </c>
      <c r="J1015" s="104" t="s">
        <v>454</v>
      </c>
      <c r="K1015" s="104" t="s">
        <v>508</v>
      </c>
      <c r="L1015" s="103">
        <v>26</v>
      </c>
      <c r="M1015" s="121"/>
      <c r="N1015" s="130"/>
    </row>
    <row r="1016" spans="1:14" hidden="1" x14ac:dyDescent="0.25">
      <c r="A1016" s="117" t="s">
        <v>2350</v>
      </c>
      <c r="B1016" s="2" t="s">
        <v>174</v>
      </c>
      <c r="C1016" s="2" t="e">
        <v>#NAME?</v>
      </c>
      <c r="D1016" s="2" t="s">
        <v>1</v>
      </c>
      <c r="E1016" s="118">
        <v>0</v>
      </c>
      <c r="F1016" s="119">
        <v>13514</v>
      </c>
      <c r="G1016" s="119">
        <v>0</v>
      </c>
      <c r="H1016" s="122">
        <v>13514</v>
      </c>
      <c r="I1016" s="120">
        <f t="shared" si="16"/>
        <v>13514</v>
      </c>
      <c r="J1016" s="104" t="s">
        <v>454</v>
      </c>
      <c r="K1016" s="104" t="s">
        <v>501</v>
      </c>
      <c r="L1016" s="103">
        <v>26</v>
      </c>
      <c r="M1016" s="121"/>
      <c r="N1016" s="130"/>
    </row>
    <row r="1017" spans="1:14" hidden="1" x14ac:dyDescent="0.25">
      <c r="A1017" s="117" t="s">
        <v>2351</v>
      </c>
      <c r="B1017" s="2" t="s">
        <v>81</v>
      </c>
      <c r="C1017" s="2" t="e">
        <v>#NAME?</v>
      </c>
      <c r="D1017" s="2" t="s">
        <v>1</v>
      </c>
      <c r="E1017" s="118">
        <v>0</v>
      </c>
      <c r="F1017" s="119">
        <v>94447</v>
      </c>
      <c r="G1017" s="119">
        <v>0</v>
      </c>
      <c r="H1017" s="122">
        <v>94447</v>
      </c>
      <c r="I1017" s="120">
        <f t="shared" si="16"/>
        <v>94447</v>
      </c>
      <c r="J1017" s="104" t="s">
        <v>454</v>
      </c>
      <c r="K1017" s="104" t="s">
        <v>508</v>
      </c>
      <c r="L1017" s="103">
        <v>26</v>
      </c>
      <c r="M1017" s="121"/>
      <c r="N1017" s="130"/>
    </row>
    <row r="1018" spans="1:14" hidden="1" x14ac:dyDescent="0.25">
      <c r="A1018" s="117" t="s">
        <v>2352</v>
      </c>
      <c r="B1018" s="2" t="s">
        <v>82</v>
      </c>
      <c r="C1018" s="2" t="e">
        <v>#NAME?</v>
      </c>
      <c r="D1018" s="2" t="s">
        <v>1</v>
      </c>
      <c r="E1018" s="118">
        <v>0</v>
      </c>
      <c r="F1018" s="119">
        <v>33726</v>
      </c>
      <c r="G1018" s="119">
        <v>10614</v>
      </c>
      <c r="H1018" s="122">
        <v>23112</v>
      </c>
      <c r="I1018" s="120">
        <f t="shared" si="16"/>
        <v>23112</v>
      </c>
      <c r="J1018" s="104" t="s">
        <v>454</v>
      </c>
      <c r="K1018" s="104" t="s">
        <v>458</v>
      </c>
      <c r="L1018" s="103">
        <v>26</v>
      </c>
      <c r="M1018" s="121"/>
      <c r="N1018" s="130"/>
    </row>
    <row r="1019" spans="1:14" hidden="1" x14ac:dyDescent="0.25">
      <c r="A1019" s="117" t="s">
        <v>2353</v>
      </c>
      <c r="B1019" s="2" t="s">
        <v>154</v>
      </c>
      <c r="C1019" s="2" t="e">
        <v>#NAME?</v>
      </c>
      <c r="D1019" s="2" t="s">
        <v>1</v>
      </c>
      <c r="E1019" s="118">
        <v>0</v>
      </c>
      <c r="F1019" s="119">
        <v>486414</v>
      </c>
      <c r="G1019" s="119">
        <v>0</v>
      </c>
      <c r="H1019" s="122">
        <v>486414</v>
      </c>
      <c r="I1019" s="120">
        <f t="shared" si="16"/>
        <v>486414</v>
      </c>
      <c r="J1019" s="104" t="s">
        <v>454</v>
      </c>
      <c r="K1019" s="104" t="s">
        <v>458</v>
      </c>
      <c r="L1019" s="103">
        <v>26</v>
      </c>
      <c r="M1019" s="121"/>
      <c r="N1019" s="130"/>
    </row>
    <row r="1020" spans="1:14" hidden="1" x14ac:dyDescent="0.25">
      <c r="A1020" s="117" t="s">
        <v>2354</v>
      </c>
      <c r="B1020" s="2" t="s">
        <v>153</v>
      </c>
      <c r="C1020" s="2" t="e">
        <v>#NAME?</v>
      </c>
      <c r="D1020" s="2" t="s">
        <v>1</v>
      </c>
      <c r="E1020" s="118">
        <v>0</v>
      </c>
      <c r="F1020" s="119">
        <v>341638</v>
      </c>
      <c r="G1020" s="119">
        <v>0</v>
      </c>
      <c r="H1020" s="122">
        <v>341638</v>
      </c>
      <c r="I1020" s="120">
        <f t="shared" si="16"/>
        <v>341638</v>
      </c>
      <c r="J1020" s="104" t="s">
        <v>454</v>
      </c>
      <c r="K1020" s="104" t="s">
        <v>458</v>
      </c>
      <c r="L1020" s="103">
        <v>26</v>
      </c>
      <c r="M1020" s="121"/>
      <c r="N1020" s="130"/>
    </row>
    <row r="1021" spans="1:14" hidden="1" x14ac:dyDescent="0.25">
      <c r="A1021" s="117" t="s">
        <v>2355</v>
      </c>
      <c r="B1021" s="2" t="s">
        <v>83</v>
      </c>
      <c r="C1021" s="2" t="e">
        <v>#NAME?</v>
      </c>
      <c r="D1021" s="2" t="s">
        <v>1</v>
      </c>
      <c r="E1021" s="118">
        <v>0</v>
      </c>
      <c r="F1021" s="119">
        <v>499743</v>
      </c>
      <c r="G1021" s="119">
        <v>0</v>
      </c>
      <c r="H1021" s="122">
        <v>499743</v>
      </c>
      <c r="I1021" s="120">
        <f t="shared" si="16"/>
        <v>499743</v>
      </c>
      <c r="J1021" s="104" t="s">
        <v>454</v>
      </c>
      <c r="K1021" s="104" t="s">
        <v>508</v>
      </c>
      <c r="L1021" s="103">
        <v>26</v>
      </c>
      <c r="M1021" s="121"/>
      <c r="N1021" s="130"/>
    </row>
    <row r="1022" spans="1:14" hidden="1" x14ac:dyDescent="0.25">
      <c r="A1022" s="117" t="s">
        <v>2356</v>
      </c>
      <c r="B1022" s="2" t="s">
        <v>151</v>
      </c>
      <c r="C1022" s="2" t="e">
        <v>#NAME?</v>
      </c>
      <c r="D1022" s="2" t="s">
        <v>1</v>
      </c>
      <c r="E1022" s="118">
        <v>0</v>
      </c>
      <c r="F1022" s="119">
        <v>10364</v>
      </c>
      <c r="G1022" s="119">
        <v>0</v>
      </c>
      <c r="H1022" s="122">
        <v>10364</v>
      </c>
      <c r="I1022" s="120">
        <f t="shared" si="16"/>
        <v>10364</v>
      </c>
      <c r="J1022" s="104" t="s">
        <v>454</v>
      </c>
      <c r="K1022" s="104" t="s">
        <v>489</v>
      </c>
      <c r="L1022" s="103">
        <v>26</v>
      </c>
      <c r="M1022" s="121"/>
      <c r="N1022" s="130"/>
    </row>
    <row r="1023" spans="1:14" hidden="1" x14ac:dyDescent="0.25">
      <c r="A1023" s="117" t="s">
        <v>2357</v>
      </c>
      <c r="B1023" s="2" t="s">
        <v>84</v>
      </c>
      <c r="C1023" s="2" t="e">
        <v>#NAME?</v>
      </c>
      <c r="D1023" s="2" t="s">
        <v>1</v>
      </c>
      <c r="E1023" s="118">
        <v>0</v>
      </c>
      <c r="F1023" s="119">
        <v>466241</v>
      </c>
      <c r="G1023" s="119">
        <f>40000+50000</f>
        <v>90000</v>
      </c>
      <c r="H1023" s="122">
        <f>F1023-G1023</f>
        <v>376241</v>
      </c>
      <c r="I1023" s="120">
        <f t="shared" si="16"/>
        <v>376241</v>
      </c>
      <c r="J1023" s="104" t="s">
        <v>454</v>
      </c>
      <c r="K1023" s="104" t="s">
        <v>508</v>
      </c>
      <c r="L1023" s="103">
        <v>26</v>
      </c>
      <c r="M1023" s="121"/>
      <c r="N1023" s="130"/>
    </row>
    <row r="1024" spans="1:14" hidden="1" x14ac:dyDescent="0.25">
      <c r="A1024" s="117" t="s">
        <v>2358</v>
      </c>
      <c r="B1024" s="2" t="s">
        <v>2359</v>
      </c>
      <c r="C1024" s="2" t="e">
        <v>#NAME?</v>
      </c>
      <c r="D1024" s="2" t="s">
        <v>1</v>
      </c>
      <c r="E1024" s="118">
        <v>0</v>
      </c>
      <c r="F1024" s="119">
        <v>2019811.83</v>
      </c>
      <c r="G1024" s="119">
        <v>660466</v>
      </c>
      <c r="H1024" s="122">
        <v>1359345.83</v>
      </c>
      <c r="I1024" s="120">
        <f t="shared" si="16"/>
        <v>1359345.83</v>
      </c>
      <c r="J1024" s="104" t="s">
        <v>454</v>
      </c>
      <c r="K1024" s="104" t="s">
        <v>508</v>
      </c>
      <c r="L1024" s="103">
        <v>26</v>
      </c>
      <c r="M1024" s="121"/>
      <c r="N1024" s="130"/>
    </row>
    <row r="1025" spans="1:14" hidden="1" x14ac:dyDescent="0.25">
      <c r="A1025" s="117" t="s">
        <v>2360</v>
      </c>
      <c r="B1025" s="2" t="s">
        <v>190</v>
      </c>
      <c r="C1025" s="2" t="e">
        <v>#NAME?</v>
      </c>
      <c r="D1025" s="2" t="s">
        <v>1</v>
      </c>
      <c r="E1025" s="118">
        <v>0</v>
      </c>
      <c r="F1025" s="119">
        <v>601313</v>
      </c>
      <c r="G1025" s="119">
        <v>0</v>
      </c>
      <c r="H1025" s="122">
        <v>601313</v>
      </c>
      <c r="I1025" s="120">
        <f t="shared" si="16"/>
        <v>601313</v>
      </c>
      <c r="J1025" s="104" t="s">
        <v>454</v>
      </c>
      <c r="K1025" s="104" t="s">
        <v>508</v>
      </c>
      <c r="L1025" s="103">
        <v>26</v>
      </c>
      <c r="M1025" s="121"/>
      <c r="N1025" s="130"/>
    </row>
    <row r="1026" spans="1:14" hidden="1" x14ac:dyDescent="0.25">
      <c r="A1026" s="117" t="s">
        <v>2361</v>
      </c>
      <c r="B1026" s="2" t="s">
        <v>512</v>
      </c>
      <c r="C1026" s="2" t="e">
        <v>#NAME?</v>
      </c>
      <c r="D1026" s="2" t="s">
        <v>1</v>
      </c>
      <c r="E1026" s="118">
        <v>0</v>
      </c>
      <c r="F1026" s="119">
        <v>232109</v>
      </c>
      <c r="G1026" s="119">
        <v>0</v>
      </c>
      <c r="H1026" s="122">
        <v>232109</v>
      </c>
      <c r="I1026" s="120">
        <f t="shared" si="16"/>
        <v>232109</v>
      </c>
      <c r="J1026" s="104" t="s">
        <v>454</v>
      </c>
      <c r="K1026" s="104" t="s">
        <v>508</v>
      </c>
      <c r="L1026" s="103">
        <v>26</v>
      </c>
      <c r="M1026" s="121"/>
      <c r="N1026" s="130"/>
    </row>
    <row r="1027" spans="1:14" hidden="1" x14ac:dyDescent="0.25">
      <c r="A1027" s="117" t="s">
        <v>2362</v>
      </c>
      <c r="B1027" s="2" t="s">
        <v>85</v>
      </c>
      <c r="C1027" s="2" t="e">
        <v>#NAME?</v>
      </c>
      <c r="D1027" s="2" t="s">
        <v>1</v>
      </c>
      <c r="E1027" s="118">
        <v>0</v>
      </c>
      <c r="F1027" s="119">
        <v>384675</v>
      </c>
      <c r="G1027" s="119">
        <v>0</v>
      </c>
      <c r="H1027" s="122">
        <v>384675</v>
      </c>
      <c r="I1027" s="120">
        <f t="shared" si="16"/>
        <v>384675</v>
      </c>
      <c r="J1027" s="104" t="s">
        <v>454</v>
      </c>
      <c r="K1027" s="104" t="s">
        <v>508</v>
      </c>
      <c r="L1027" s="103">
        <v>26</v>
      </c>
      <c r="M1027" s="121"/>
      <c r="N1027" s="130"/>
    </row>
    <row r="1028" spans="1:14" hidden="1" x14ac:dyDescent="0.25">
      <c r="A1028" s="117" t="s">
        <v>2363</v>
      </c>
      <c r="B1028" s="2" t="s">
        <v>86</v>
      </c>
      <c r="C1028" s="2" t="e">
        <v>#NAME?</v>
      </c>
      <c r="D1028" s="2" t="s">
        <v>1</v>
      </c>
      <c r="E1028" s="118">
        <v>0</v>
      </c>
      <c r="F1028" s="119">
        <v>3442835</v>
      </c>
      <c r="G1028" s="119">
        <v>0</v>
      </c>
      <c r="H1028" s="122">
        <v>3442835</v>
      </c>
      <c r="I1028" s="120">
        <f t="shared" si="16"/>
        <v>3442835</v>
      </c>
      <c r="J1028" s="104" t="s">
        <v>454</v>
      </c>
      <c r="K1028" s="104" t="s">
        <v>508</v>
      </c>
      <c r="L1028" s="103">
        <v>26</v>
      </c>
      <c r="M1028" s="121"/>
      <c r="N1028" s="130"/>
    </row>
    <row r="1029" spans="1:14" hidden="1" x14ac:dyDescent="0.25">
      <c r="A1029" s="117" t="s">
        <v>2364</v>
      </c>
      <c r="B1029" s="2" t="s">
        <v>77</v>
      </c>
      <c r="C1029" s="2" t="e">
        <v>#NAME?</v>
      </c>
      <c r="D1029" s="2" t="s">
        <v>1</v>
      </c>
      <c r="E1029" s="118">
        <v>0</v>
      </c>
      <c r="F1029" s="119">
        <v>941312.97</v>
      </c>
      <c r="G1029" s="119">
        <v>3497.84</v>
      </c>
      <c r="H1029" s="122">
        <v>937815.13</v>
      </c>
      <c r="I1029" s="120">
        <f t="shared" si="16"/>
        <v>937815.13</v>
      </c>
      <c r="J1029" s="104" t="s">
        <v>454</v>
      </c>
      <c r="K1029" s="104" t="s">
        <v>507</v>
      </c>
      <c r="L1029" s="103">
        <v>26</v>
      </c>
      <c r="M1029" s="121"/>
      <c r="N1029" s="130"/>
    </row>
    <row r="1030" spans="1:14" hidden="1" x14ac:dyDescent="0.25">
      <c r="A1030" s="117" t="s">
        <v>2365</v>
      </c>
      <c r="B1030" s="2" t="s">
        <v>2366</v>
      </c>
      <c r="C1030" s="2" t="e">
        <v>#NAME?</v>
      </c>
      <c r="D1030" s="2" t="s">
        <v>1</v>
      </c>
      <c r="E1030" s="118">
        <v>0</v>
      </c>
      <c r="F1030" s="119">
        <v>6300000</v>
      </c>
      <c r="G1030" s="119">
        <v>0</v>
      </c>
      <c r="H1030" s="122">
        <v>6300000</v>
      </c>
      <c r="I1030" s="120">
        <f t="shared" si="16"/>
        <v>6300000</v>
      </c>
      <c r="J1030" s="104" t="s">
        <v>454</v>
      </c>
      <c r="K1030" s="104" t="s">
        <v>2367</v>
      </c>
      <c r="L1030" s="103">
        <v>26</v>
      </c>
      <c r="M1030" s="121"/>
      <c r="N1030" s="130"/>
    </row>
    <row r="1031" spans="1:14" hidden="1" x14ac:dyDescent="0.25">
      <c r="A1031" s="117" t="s">
        <v>2368</v>
      </c>
      <c r="B1031" s="2" t="s">
        <v>46</v>
      </c>
      <c r="C1031" s="2" t="e">
        <v>#NAME?</v>
      </c>
      <c r="D1031" s="2" t="s">
        <v>1</v>
      </c>
      <c r="E1031" s="118">
        <v>0</v>
      </c>
      <c r="F1031" s="119">
        <v>572700</v>
      </c>
      <c r="G1031" s="119">
        <v>0</v>
      </c>
      <c r="H1031" s="122">
        <v>572700</v>
      </c>
      <c r="I1031" s="120">
        <f t="shared" si="16"/>
        <v>572700</v>
      </c>
      <c r="J1031" s="104" t="s">
        <v>454</v>
      </c>
      <c r="K1031" s="104" t="s">
        <v>2369</v>
      </c>
      <c r="L1031" s="103">
        <v>26</v>
      </c>
      <c r="M1031" s="121"/>
      <c r="N1031" s="130"/>
    </row>
    <row r="1032" spans="1:14" hidden="1" x14ac:dyDescent="0.25">
      <c r="A1032" s="117" t="s">
        <v>2370</v>
      </c>
      <c r="B1032" s="2" t="s">
        <v>42</v>
      </c>
      <c r="C1032" s="2" t="e">
        <v>#NAME?</v>
      </c>
      <c r="D1032" s="2" t="s">
        <v>1</v>
      </c>
      <c r="E1032" s="118">
        <v>0</v>
      </c>
      <c r="F1032" s="119">
        <v>96852</v>
      </c>
      <c r="G1032" s="119">
        <v>0</v>
      </c>
      <c r="H1032" s="122">
        <v>96852</v>
      </c>
      <c r="I1032" s="120">
        <f t="shared" si="16"/>
        <v>96852</v>
      </c>
      <c r="J1032" s="104" t="s">
        <v>454</v>
      </c>
      <c r="K1032" s="104" t="s">
        <v>465</v>
      </c>
      <c r="L1032" s="103">
        <v>24</v>
      </c>
      <c r="M1032" s="121"/>
      <c r="N1032" s="130"/>
    </row>
    <row r="1033" spans="1:14" hidden="1" x14ac:dyDescent="0.25">
      <c r="A1033" s="117" t="s">
        <v>2371</v>
      </c>
      <c r="B1033" s="2" t="s">
        <v>43</v>
      </c>
      <c r="C1033" s="2" t="e">
        <v>#NAME?</v>
      </c>
      <c r="D1033" s="2" t="s">
        <v>1</v>
      </c>
      <c r="E1033" s="118">
        <v>0</v>
      </c>
      <c r="F1033" s="119">
        <v>1298126</v>
      </c>
      <c r="G1033" s="119">
        <v>77172</v>
      </c>
      <c r="H1033" s="122">
        <v>1220954</v>
      </c>
      <c r="I1033" s="120">
        <f t="shared" si="16"/>
        <v>1220954</v>
      </c>
      <c r="J1033" s="104" t="s">
        <v>454</v>
      </c>
      <c r="K1033" s="104" t="s">
        <v>465</v>
      </c>
      <c r="L1033" s="103">
        <v>24</v>
      </c>
      <c r="M1033" s="121"/>
      <c r="N1033" s="130"/>
    </row>
    <row r="1034" spans="1:14" hidden="1" x14ac:dyDescent="0.25">
      <c r="A1034" s="117" t="s">
        <v>2372</v>
      </c>
      <c r="B1034" s="2" t="s">
        <v>45</v>
      </c>
      <c r="C1034" s="2" t="e">
        <v>#NAME?</v>
      </c>
      <c r="D1034" s="2" t="s">
        <v>1</v>
      </c>
      <c r="E1034" s="118">
        <v>0</v>
      </c>
      <c r="F1034" s="119">
        <v>632163</v>
      </c>
      <c r="G1034" s="119">
        <v>0</v>
      </c>
      <c r="H1034" s="122">
        <v>632163</v>
      </c>
      <c r="I1034" s="120">
        <f t="shared" ref="I1034:I1099" si="17">IF(D1034="dr",H1034,-H1034)</f>
        <v>632163</v>
      </c>
      <c r="J1034" s="104" t="s">
        <v>454</v>
      </c>
      <c r="K1034" s="104" t="s">
        <v>2373</v>
      </c>
      <c r="L1034" s="103">
        <v>26</v>
      </c>
      <c r="M1034" s="121"/>
      <c r="N1034" s="130"/>
    </row>
    <row r="1035" spans="1:14" hidden="1" x14ac:dyDescent="0.25">
      <c r="A1035" s="117" t="s">
        <v>2374</v>
      </c>
      <c r="B1035" s="2" t="s">
        <v>56</v>
      </c>
      <c r="C1035" s="2" t="e">
        <v>#NAME?</v>
      </c>
      <c r="D1035" s="2" t="s">
        <v>1</v>
      </c>
      <c r="E1035" s="118">
        <v>0</v>
      </c>
      <c r="F1035" s="119">
        <v>61193</v>
      </c>
      <c r="G1035" s="119">
        <v>0</v>
      </c>
      <c r="H1035" s="122">
        <v>61193</v>
      </c>
      <c r="I1035" s="120">
        <f t="shared" si="17"/>
        <v>61193</v>
      </c>
      <c r="J1035" s="104" t="s">
        <v>454</v>
      </c>
      <c r="K1035" s="104" t="s">
        <v>480</v>
      </c>
      <c r="L1035" s="103">
        <v>26</v>
      </c>
      <c r="M1035" s="121"/>
      <c r="N1035" s="130"/>
    </row>
    <row r="1036" spans="1:14" hidden="1" x14ac:dyDescent="0.25">
      <c r="A1036" s="117" t="s">
        <v>2375</v>
      </c>
      <c r="B1036" s="2" t="s">
        <v>484</v>
      </c>
      <c r="C1036" s="2" t="e">
        <v>#NAME?</v>
      </c>
      <c r="D1036" s="2" t="s">
        <v>1</v>
      </c>
      <c r="E1036" s="118">
        <v>0</v>
      </c>
      <c r="F1036" s="119">
        <v>4292692</v>
      </c>
      <c r="G1036" s="119">
        <v>0</v>
      </c>
      <c r="H1036" s="122">
        <v>4292692</v>
      </c>
      <c r="I1036" s="120">
        <f t="shared" si="17"/>
        <v>4292692</v>
      </c>
      <c r="J1036" s="104" t="s">
        <v>454</v>
      </c>
      <c r="K1036" s="104" t="s">
        <v>485</v>
      </c>
      <c r="L1036" s="103">
        <v>24</v>
      </c>
      <c r="M1036" s="121"/>
      <c r="N1036" s="130"/>
    </row>
    <row r="1037" spans="1:14" hidden="1" x14ac:dyDescent="0.25">
      <c r="A1037" s="117" t="s">
        <v>2376</v>
      </c>
      <c r="B1037" s="2" t="s">
        <v>61</v>
      </c>
      <c r="C1037" s="2" t="e">
        <v>#NAME?</v>
      </c>
      <c r="D1037" s="2" t="s">
        <v>1</v>
      </c>
      <c r="E1037" s="118">
        <v>0</v>
      </c>
      <c r="F1037" s="119">
        <v>476609</v>
      </c>
      <c r="G1037" s="119">
        <v>62380</v>
      </c>
      <c r="H1037" s="122">
        <v>414229</v>
      </c>
      <c r="I1037" s="120">
        <f t="shared" si="17"/>
        <v>414229</v>
      </c>
      <c r="J1037" s="104" t="s">
        <v>454</v>
      </c>
      <c r="K1037" s="104" t="s">
        <v>535</v>
      </c>
      <c r="L1037" s="103">
        <v>25</v>
      </c>
      <c r="M1037" s="121"/>
      <c r="N1037" s="130"/>
    </row>
    <row r="1038" spans="1:14" hidden="1" x14ac:dyDescent="0.25">
      <c r="A1038" s="117" t="s">
        <v>2377</v>
      </c>
      <c r="B1038" s="2" t="s">
        <v>487</v>
      </c>
      <c r="C1038" s="2" t="e">
        <v>#NAME?</v>
      </c>
      <c r="D1038" s="2" t="s">
        <v>1</v>
      </c>
      <c r="E1038" s="118">
        <v>0</v>
      </c>
      <c r="F1038" s="119">
        <v>49178199</v>
      </c>
      <c r="G1038" s="119">
        <v>0</v>
      </c>
      <c r="H1038" s="122">
        <v>49178199</v>
      </c>
      <c r="I1038" s="120">
        <f t="shared" si="17"/>
        <v>49178199</v>
      </c>
      <c r="J1038" s="104" t="s">
        <v>454</v>
      </c>
      <c r="K1038" s="104" t="s">
        <v>486</v>
      </c>
      <c r="L1038" s="103">
        <v>24</v>
      </c>
      <c r="M1038" s="121"/>
      <c r="N1038" s="130"/>
    </row>
    <row r="1039" spans="1:14" hidden="1" x14ac:dyDescent="0.25">
      <c r="A1039" s="117" t="s">
        <v>2378</v>
      </c>
      <c r="B1039" s="2" t="s">
        <v>317</v>
      </c>
      <c r="C1039" s="2" t="e">
        <v>#NAME?</v>
      </c>
      <c r="D1039" s="2" t="s">
        <v>1</v>
      </c>
      <c r="E1039" s="118">
        <v>0</v>
      </c>
      <c r="F1039" s="119">
        <v>190559</v>
      </c>
      <c r="G1039" s="119">
        <v>92966</v>
      </c>
      <c r="H1039" s="122">
        <v>97593</v>
      </c>
      <c r="I1039" s="120">
        <f t="shared" si="17"/>
        <v>97593</v>
      </c>
      <c r="J1039" s="104" t="s">
        <v>454</v>
      </c>
      <c r="K1039" s="104" t="s">
        <v>489</v>
      </c>
      <c r="L1039" s="103">
        <v>26</v>
      </c>
      <c r="M1039" s="121"/>
      <c r="N1039" s="130"/>
    </row>
    <row r="1040" spans="1:14" hidden="1" x14ac:dyDescent="0.25">
      <c r="A1040" s="117" t="s">
        <v>2379</v>
      </c>
      <c r="B1040" s="2" t="s">
        <v>488</v>
      </c>
      <c r="C1040" s="2" t="e">
        <v>#NAME?</v>
      </c>
      <c r="D1040" s="2" t="s">
        <v>1</v>
      </c>
      <c r="E1040" s="118">
        <v>0</v>
      </c>
      <c r="F1040" s="119">
        <v>354453</v>
      </c>
      <c r="G1040" s="119">
        <v>6524</v>
      </c>
      <c r="H1040" s="122">
        <v>347929</v>
      </c>
      <c r="I1040" s="120">
        <f t="shared" si="17"/>
        <v>347929</v>
      </c>
      <c r="J1040" s="104" t="s">
        <v>454</v>
      </c>
      <c r="K1040" s="104" t="s">
        <v>489</v>
      </c>
      <c r="L1040" s="103">
        <v>26</v>
      </c>
      <c r="M1040" s="121"/>
      <c r="N1040" s="130"/>
    </row>
    <row r="1041" spans="1:14" hidden="1" x14ac:dyDescent="0.25">
      <c r="A1041" s="117" t="s">
        <v>2380</v>
      </c>
      <c r="B1041" s="2" t="s">
        <v>62</v>
      </c>
      <c r="C1041" s="2" t="e">
        <v>#NAME?</v>
      </c>
      <c r="D1041" s="2" t="s">
        <v>1</v>
      </c>
      <c r="E1041" s="118">
        <v>0</v>
      </c>
      <c r="F1041" s="119">
        <v>2753696.73</v>
      </c>
      <c r="G1041" s="119">
        <v>0</v>
      </c>
      <c r="H1041" s="122">
        <v>2753696.73</v>
      </c>
      <c r="I1041" s="120">
        <f t="shared" si="17"/>
        <v>2753696.73</v>
      </c>
      <c r="J1041" s="104" t="s">
        <v>454</v>
      </c>
      <c r="K1041" s="104" t="s">
        <v>489</v>
      </c>
      <c r="L1041" s="103">
        <v>26</v>
      </c>
      <c r="M1041" s="121"/>
      <c r="N1041" s="130"/>
    </row>
    <row r="1042" spans="1:14" hidden="1" x14ac:dyDescent="0.25">
      <c r="A1042" s="117" t="s">
        <v>2381</v>
      </c>
      <c r="B1042" s="2" t="s">
        <v>490</v>
      </c>
      <c r="C1042" s="2" t="e">
        <v>#NAME?</v>
      </c>
      <c r="D1042" s="2" t="s">
        <v>1</v>
      </c>
      <c r="E1042" s="118">
        <v>0</v>
      </c>
      <c r="F1042" s="119">
        <v>8583</v>
      </c>
      <c r="G1042" s="119">
        <v>0</v>
      </c>
      <c r="H1042" s="122">
        <v>8583</v>
      </c>
      <c r="I1042" s="120">
        <f t="shared" si="17"/>
        <v>8583</v>
      </c>
      <c r="J1042" s="104" t="s">
        <v>454</v>
      </c>
      <c r="K1042" s="104" t="s">
        <v>480</v>
      </c>
      <c r="L1042" s="103">
        <v>26</v>
      </c>
      <c r="M1042" s="121"/>
      <c r="N1042" s="130"/>
    </row>
    <row r="1043" spans="1:14" ht="30" hidden="1" x14ac:dyDescent="0.25">
      <c r="A1043" s="117" t="s">
        <v>2382</v>
      </c>
      <c r="B1043" s="2" t="s">
        <v>471</v>
      </c>
      <c r="C1043" s="2" t="e">
        <v>#NAME?</v>
      </c>
      <c r="D1043" s="2" t="s">
        <v>1</v>
      </c>
      <c r="E1043" s="118">
        <v>0</v>
      </c>
      <c r="F1043" s="119">
        <v>1547360</v>
      </c>
      <c r="G1043" s="119">
        <v>0</v>
      </c>
      <c r="H1043" s="122">
        <v>1547360</v>
      </c>
      <c r="I1043" s="120">
        <f t="shared" si="17"/>
        <v>1547360</v>
      </c>
      <c r="J1043" s="104" t="s">
        <v>454</v>
      </c>
      <c r="K1043" s="104" t="s">
        <v>470</v>
      </c>
      <c r="L1043" s="103">
        <v>24</v>
      </c>
      <c r="M1043" s="121"/>
      <c r="N1043" s="130"/>
    </row>
    <row r="1044" spans="1:14" hidden="1" x14ac:dyDescent="0.25">
      <c r="A1044" s="117" t="s">
        <v>2383</v>
      </c>
      <c r="B1044" s="2" t="s">
        <v>472</v>
      </c>
      <c r="C1044" s="2" t="e">
        <v>#NAME?</v>
      </c>
      <c r="D1044" s="2" t="s">
        <v>1</v>
      </c>
      <c r="E1044" s="118">
        <v>0</v>
      </c>
      <c r="F1044" s="119">
        <v>41448</v>
      </c>
      <c r="G1044" s="119">
        <v>0</v>
      </c>
      <c r="H1044" s="122">
        <v>41448</v>
      </c>
      <c r="I1044" s="120">
        <f t="shared" si="17"/>
        <v>41448</v>
      </c>
      <c r="J1044" s="104" t="s">
        <v>454</v>
      </c>
      <c r="K1044" s="104" t="s">
        <v>473</v>
      </c>
      <c r="L1044" s="103">
        <v>24</v>
      </c>
      <c r="M1044" s="121"/>
      <c r="N1044" s="130"/>
    </row>
    <row r="1045" spans="1:14" ht="30" hidden="1" x14ac:dyDescent="0.25">
      <c r="A1045" s="117" t="s">
        <v>2384</v>
      </c>
      <c r="B1045" s="2" t="s">
        <v>48</v>
      </c>
      <c r="C1045" s="2" t="e">
        <v>#NAME?</v>
      </c>
      <c r="D1045" s="2" t="s">
        <v>1</v>
      </c>
      <c r="E1045" s="118">
        <v>0</v>
      </c>
      <c r="F1045" s="119">
        <v>67793</v>
      </c>
      <c r="G1045" s="119">
        <v>0</v>
      </c>
      <c r="H1045" s="122">
        <v>67793</v>
      </c>
      <c r="I1045" s="120">
        <f t="shared" si="17"/>
        <v>67793</v>
      </c>
      <c r="J1045" s="104" t="s">
        <v>454</v>
      </c>
      <c r="K1045" s="104" t="s">
        <v>470</v>
      </c>
      <c r="L1045" s="103">
        <v>24</v>
      </c>
      <c r="M1045" s="121"/>
      <c r="N1045" s="130"/>
    </row>
    <row r="1046" spans="1:14" ht="30" hidden="1" x14ac:dyDescent="0.25">
      <c r="A1046" s="117" t="s">
        <v>2385</v>
      </c>
      <c r="B1046" s="2" t="s">
        <v>49</v>
      </c>
      <c r="C1046" s="2" t="e">
        <v>#NAME?</v>
      </c>
      <c r="D1046" s="2" t="s">
        <v>1</v>
      </c>
      <c r="E1046" s="118">
        <v>0</v>
      </c>
      <c r="F1046" s="119">
        <v>1357808</v>
      </c>
      <c r="G1046" s="119">
        <v>0</v>
      </c>
      <c r="H1046" s="122">
        <v>1357808</v>
      </c>
      <c r="I1046" s="120">
        <f t="shared" si="17"/>
        <v>1357808</v>
      </c>
      <c r="J1046" s="104" t="s">
        <v>454</v>
      </c>
      <c r="K1046" s="104" t="s">
        <v>470</v>
      </c>
      <c r="L1046" s="103">
        <v>24</v>
      </c>
      <c r="M1046" s="121"/>
      <c r="N1046" s="130"/>
    </row>
    <row r="1047" spans="1:14" s="116" customFormat="1" ht="30" x14ac:dyDescent="0.25">
      <c r="A1047" s="162" t="s">
        <v>2386</v>
      </c>
      <c r="B1047" s="163" t="s">
        <v>50</v>
      </c>
      <c r="C1047" s="163" t="e">
        <v>#NAME?</v>
      </c>
      <c r="D1047" s="163" t="s">
        <v>1</v>
      </c>
      <c r="E1047" s="164">
        <v>0</v>
      </c>
      <c r="F1047" s="165">
        <v>730842</v>
      </c>
      <c r="G1047" s="165">
        <v>0</v>
      </c>
      <c r="H1047" s="166">
        <v>730842</v>
      </c>
      <c r="I1047" s="167">
        <f t="shared" si="17"/>
        <v>730842</v>
      </c>
      <c r="J1047" s="168" t="s">
        <v>454</v>
      </c>
      <c r="K1047" s="168" t="s">
        <v>470</v>
      </c>
      <c r="L1047" s="116">
        <v>24</v>
      </c>
      <c r="M1047" s="169"/>
      <c r="N1047" s="170"/>
    </row>
    <row r="1048" spans="1:14" ht="30" hidden="1" x14ac:dyDescent="0.25">
      <c r="A1048" s="117" t="s">
        <v>2387</v>
      </c>
      <c r="B1048" s="2" t="s">
        <v>51</v>
      </c>
      <c r="C1048" s="2" t="e">
        <v>#NAME?</v>
      </c>
      <c r="D1048" s="2" t="s">
        <v>1</v>
      </c>
      <c r="E1048" s="118">
        <v>0</v>
      </c>
      <c r="F1048" s="119">
        <v>1216766</v>
      </c>
      <c r="G1048" s="119">
        <v>4914</v>
      </c>
      <c r="H1048" s="122">
        <v>1211852</v>
      </c>
      <c r="I1048" s="120">
        <f t="shared" si="17"/>
        <v>1211852</v>
      </c>
      <c r="J1048" s="104" t="s">
        <v>454</v>
      </c>
      <c r="K1048" s="104" t="s">
        <v>470</v>
      </c>
      <c r="L1048" s="103">
        <v>24</v>
      </c>
      <c r="M1048" s="121"/>
      <c r="N1048" s="130"/>
    </row>
    <row r="1049" spans="1:14" s="116" customFormat="1" ht="30" x14ac:dyDescent="0.25">
      <c r="A1049" s="162" t="s">
        <v>2388</v>
      </c>
      <c r="B1049" s="163" t="s">
        <v>474</v>
      </c>
      <c r="C1049" s="163" t="e">
        <v>#NAME?</v>
      </c>
      <c r="D1049" s="163" t="s">
        <v>1</v>
      </c>
      <c r="E1049" s="164">
        <v>0</v>
      </c>
      <c r="F1049" s="165">
        <v>17206679</v>
      </c>
      <c r="G1049" s="165">
        <v>0</v>
      </c>
      <c r="H1049" s="166">
        <v>17206679</v>
      </c>
      <c r="I1049" s="167">
        <f t="shared" si="17"/>
        <v>17206679</v>
      </c>
      <c r="J1049" s="168" t="s">
        <v>454</v>
      </c>
      <c r="K1049" s="168" t="s">
        <v>470</v>
      </c>
      <c r="L1049" s="116">
        <v>24</v>
      </c>
      <c r="M1049" s="169" t="s">
        <v>2531</v>
      </c>
      <c r="N1049" s="170"/>
    </row>
    <row r="1050" spans="1:14" s="116" customFormat="1" ht="30" x14ac:dyDescent="0.25">
      <c r="A1050" s="162" t="s">
        <v>2389</v>
      </c>
      <c r="B1050" s="163" t="s">
        <v>476</v>
      </c>
      <c r="C1050" s="163" t="e">
        <v>#NAME?</v>
      </c>
      <c r="D1050" s="163" t="s">
        <v>1</v>
      </c>
      <c r="E1050" s="164">
        <v>0</v>
      </c>
      <c r="F1050" s="165">
        <v>4016708</v>
      </c>
      <c r="G1050" s="165">
        <v>0</v>
      </c>
      <c r="H1050" s="166">
        <v>4016708</v>
      </c>
      <c r="I1050" s="167">
        <f t="shared" si="17"/>
        <v>4016708</v>
      </c>
      <c r="J1050" s="168" t="s">
        <v>454</v>
      </c>
      <c r="K1050" s="168" t="s">
        <v>470</v>
      </c>
      <c r="L1050" s="116">
        <v>24</v>
      </c>
      <c r="M1050" s="169" t="s">
        <v>2531</v>
      </c>
      <c r="N1050" s="170"/>
    </row>
    <row r="1051" spans="1:14" hidden="1" x14ac:dyDescent="0.25">
      <c r="A1051" s="117" t="s">
        <v>2390</v>
      </c>
      <c r="B1051" s="2" t="s">
        <v>52</v>
      </c>
      <c r="C1051" s="2" t="e">
        <v>#NAME?</v>
      </c>
      <c r="D1051" s="2" t="s">
        <v>1</v>
      </c>
      <c r="E1051" s="118">
        <v>0</v>
      </c>
      <c r="F1051" s="119">
        <v>264510</v>
      </c>
      <c r="G1051" s="119">
        <v>0</v>
      </c>
      <c r="H1051" s="122">
        <v>264510</v>
      </c>
      <c r="I1051" s="120">
        <f t="shared" si="17"/>
        <v>264510</v>
      </c>
      <c r="J1051" s="104" t="s">
        <v>454</v>
      </c>
      <c r="K1051" s="104" t="s">
        <v>473</v>
      </c>
      <c r="L1051" s="103">
        <v>24</v>
      </c>
      <c r="M1051" s="121"/>
      <c r="N1051" s="130"/>
    </row>
    <row r="1052" spans="1:14" hidden="1" x14ac:dyDescent="0.25">
      <c r="A1052" s="117" t="s">
        <v>2391</v>
      </c>
      <c r="B1052" s="2" t="s">
        <v>477</v>
      </c>
      <c r="C1052" s="2" t="e">
        <v>#NAME?</v>
      </c>
      <c r="D1052" s="2" t="s">
        <v>1</v>
      </c>
      <c r="E1052" s="118">
        <v>0</v>
      </c>
      <c r="F1052" s="119">
        <v>772153</v>
      </c>
      <c r="G1052" s="119">
        <v>0</v>
      </c>
      <c r="H1052" s="122">
        <v>772153</v>
      </c>
      <c r="I1052" s="120">
        <f t="shared" si="17"/>
        <v>772153</v>
      </c>
      <c r="J1052" s="104" t="s">
        <v>454</v>
      </c>
      <c r="K1052" s="104" t="s">
        <v>473</v>
      </c>
      <c r="L1052" s="103">
        <v>24</v>
      </c>
      <c r="M1052" s="121"/>
      <c r="N1052" s="130"/>
    </row>
    <row r="1053" spans="1:14" hidden="1" x14ac:dyDescent="0.25">
      <c r="A1053" s="117" t="s">
        <v>2392</v>
      </c>
      <c r="B1053" s="2" t="s">
        <v>478</v>
      </c>
      <c r="C1053" s="2" t="e">
        <v>#NAME?</v>
      </c>
      <c r="D1053" s="2" t="s">
        <v>1</v>
      </c>
      <c r="E1053" s="118">
        <v>0</v>
      </c>
      <c r="F1053" s="119">
        <v>1009428</v>
      </c>
      <c r="G1053" s="119">
        <v>8103</v>
      </c>
      <c r="H1053" s="122">
        <v>1001325</v>
      </c>
      <c r="I1053" s="120">
        <f t="shared" si="17"/>
        <v>1001325</v>
      </c>
      <c r="J1053" s="104" t="s">
        <v>454</v>
      </c>
      <c r="K1053" s="104" t="s">
        <v>473</v>
      </c>
      <c r="L1053" s="103">
        <v>24</v>
      </c>
      <c r="M1053" s="121"/>
      <c r="N1053" s="130"/>
    </row>
    <row r="1054" spans="1:14" hidden="1" x14ac:dyDescent="0.25">
      <c r="A1054" s="117" t="s">
        <v>2393</v>
      </c>
      <c r="B1054" s="2" t="s">
        <v>2394</v>
      </c>
      <c r="C1054" s="2" t="e">
        <v>#NAME?</v>
      </c>
      <c r="D1054" s="2" t="s">
        <v>1</v>
      </c>
      <c r="E1054" s="118">
        <v>0</v>
      </c>
      <c r="F1054" s="119">
        <v>41300</v>
      </c>
      <c r="G1054" s="119">
        <v>0</v>
      </c>
      <c r="H1054" s="122">
        <v>41300</v>
      </c>
      <c r="I1054" s="120">
        <f t="shared" si="17"/>
        <v>41300</v>
      </c>
      <c r="J1054" s="104" t="s">
        <v>454</v>
      </c>
      <c r="K1054" s="104" t="s">
        <v>545</v>
      </c>
      <c r="L1054" s="103">
        <v>24</v>
      </c>
      <c r="M1054" s="121"/>
      <c r="N1054" s="130"/>
    </row>
    <row r="1055" spans="1:14" hidden="1" x14ac:dyDescent="0.25">
      <c r="A1055" s="117" t="s">
        <v>2395</v>
      </c>
      <c r="B1055" s="2" t="s">
        <v>176</v>
      </c>
      <c r="C1055" s="2" t="e">
        <v>#NAME?</v>
      </c>
      <c r="D1055" s="2" t="s">
        <v>1</v>
      </c>
      <c r="E1055" s="118">
        <v>0</v>
      </c>
      <c r="F1055" s="119">
        <v>24426</v>
      </c>
      <c r="G1055" s="119">
        <v>0</v>
      </c>
      <c r="H1055" s="122">
        <v>24426</v>
      </c>
      <c r="I1055" s="120">
        <f t="shared" si="17"/>
        <v>24426</v>
      </c>
      <c r="J1055" s="104" t="s">
        <v>454</v>
      </c>
      <c r="K1055" s="104" t="s">
        <v>481</v>
      </c>
      <c r="L1055" s="103">
        <v>26</v>
      </c>
      <c r="M1055" s="121"/>
      <c r="N1055" s="130"/>
    </row>
    <row r="1056" spans="1:14" hidden="1" x14ac:dyDescent="0.25">
      <c r="A1056" s="117" t="s">
        <v>2396</v>
      </c>
      <c r="B1056" s="2" t="s">
        <v>482</v>
      </c>
      <c r="C1056" s="2" t="e">
        <v>#NAME?</v>
      </c>
      <c r="D1056" s="2" t="s">
        <v>1</v>
      </c>
      <c r="E1056" s="118">
        <v>0</v>
      </c>
      <c r="F1056" s="119">
        <v>1608711</v>
      </c>
      <c r="G1056" s="119">
        <v>0</v>
      </c>
      <c r="H1056" s="122">
        <v>1608711</v>
      </c>
      <c r="I1056" s="120">
        <f t="shared" si="17"/>
        <v>1608711</v>
      </c>
      <c r="J1056" s="104" t="s">
        <v>454</v>
      </c>
      <c r="K1056" s="104" t="s">
        <v>480</v>
      </c>
      <c r="L1056" s="103">
        <v>26</v>
      </c>
      <c r="M1056" s="121"/>
      <c r="N1056" s="130"/>
    </row>
    <row r="1057" spans="1:14" hidden="1" x14ac:dyDescent="0.25">
      <c r="A1057" s="117" t="s">
        <v>2397</v>
      </c>
      <c r="B1057" s="2" t="s">
        <v>57</v>
      </c>
      <c r="C1057" s="2" t="e">
        <v>#NAME?</v>
      </c>
      <c r="D1057" s="2" t="s">
        <v>25</v>
      </c>
      <c r="E1057" s="118">
        <v>0</v>
      </c>
      <c r="F1057" s="119">
        <v>525.08000000000004</v>
      </c>
      <c r="G1057" s="119">
        <v>1432.98</v>
      </c>
      <c r="H1057" s="118">
        <v>907.9</v>
      </c>
      <c r="I1057" s="120">
        <f t="shared" si="17"/>
        <v>-907.9</v>
      </c>
      <c r="J1057" s="104" t="s">
        <v>510</v>
      </c>
      <c r="K1057" s="131" t="s">
        <v>599</v>
      </c>
      <c r="L1057" s="103">
        <v>22</v>
      </c>
      <c r="M1057" s="121" t="e">
        <v>#VALUE!</v>
      </c>
      <c r="N1057" s="130" t="e">
        <f t="shared" ref="N1057" si="18">H1057-M1057</f>
        <v>#VALUE!</v>
      </c>
    </row>
    <row r="1058" spans="1:14" hidden="1" x14ac:dyDescent="0.25">
      <c r="A1058" s="117" t="s">
        <v>2398</v>
      </c>
      <c r="B1058" s="2" t="s">
        <v>58</v>
      </c>
      <c r="C1058" s="2" t="e">
        <v>#NAME?</v>
      </c>
      <c r="D1058" s="2" t="s">
        <v>1</v>
      </c>
      <c r="E1058" s="118">
        <v>0</v>
      </c>
      <c r="F1058" s="119">
        <v>13347</v>
      </c>
      <c r="G1058" s="119">
        <v>0</v>
      </c>
      <c r="H1058" s="122">
        <v>13347</v>
      </c>
      <c r="I1058" s="120">
        <f t="shared" si="17"/>
        <v>13347</v>
      </c>
      <c r="J1058" s="104" t="s">
        <v>454</v>
      </c>
      <c r="K1058" s="104" t="s">
        <v>480</v>
      </c>
      <c r="L1058" s="103">
        <v>26</v>
      </c>
      <c r="M1058" s="121"/>
      <c r="N1058" s="130"/>
    </row>
    <row r="1059" spans="1:14" hidden="1" x14ac:dyDescent="0.25">
      <c r="A1059" s="117" t="s">
        <v>2399</v>
      </c>
      <c r="B1059" s="2" t="s">
        <v>59</v>
      </c>
      <c r="C1059" s="2" t="e">
        <v>#NAME?</v>
      </c>
      <c r="D1059" s="2" t="s">
        <v>1</v>
      </c>
      <c r="E1059" s="118">
        <v>0</v>
      </c>
      <c r="F1059" s="119">
        <v>94138</v>
      </c>
      <c r="G1059" s="119">
        <v>0</v>
      </c>
      <c r="H1059" s="122">
        <v>94138</v>
      </c>
      <c r="I1059" s="120">
        <f t="shared" si="17"/>
        <v>94138</v>
      </c>
      <c r="J1059" s="104" t="s">
        <v>454</v>
      </c>
      <c r="K1059" s="104" t="s">
        <v>480</v>
      </c>
      <c r="L1059" s="103">
        <v>26</v>
      </c>
      <c r="M1059" s="121"/>
      <c r="N1059" s="130"/>
    </row>
    <row r="1060" spans="1:14" hidden="1" x14ac:dyDescent="0.25">
      <c r="A1060" s="117" t="s">
        <v>2400</v>
      </c>
      <c r="B1060" s="2" t="s">
        <v>60</v>
      </c>
      <c r="C1060" s="2" t="e">
        <v>#NAME?</v>
      </c>
      <c r="D1060" s="2" t="s">
        <v>1</v>
      </c>
      <c r="E1060" s="118">
        <v>0</v>
      </c>
      <c r="F1060" s="119">
        <v>80806</v>
      </c>
      <c r="G1060" s="119">
        <v>0</v>
      </c>
      <c r="H1060" s="122">
        <v>80806</v>
      </c>
      <c r="I1060" s="120">
        <f t="shared" si="17"/>
        <v>80806</v>
      </c>
      <c r="J1060" s="104" t="s">
        <v>454</v>
      </c>
      <c r="K1060" s="104" t="s">
        <v>483</v>
      </c>
      <c r="L1060" s="103">
        <v>26</v>
      </c>
      <c r="M1060" s="121"/>
      <c r="N1060" s="130"/>
    </row>
    <row r="1061" spans="1:14" ht="30" hidden="1" x14ac:dyDescent="0.25">
      <c r="A1061" s="117" t="s">
        <v>2401</v>
      </c>
      <c r="B1061" s="2" t="s">
        <v>55</v>
      </c>
      <c r="C1061" s="2" t="e">
        <v>#NAME?</v>
      </c>
      <c r="D1061" s="2" t="s">
        <v>1</v>
      </c>
      <c r="E1061" s="118">
        <v>0</v>
      </c>
      <c r="F1061" s="119">
        <v>18833768.530000001</v>
      </c>
      <c r="G1061" s="119">
        <v>64600</v>
      </c>
      <c r="H1061" s="122">
        <v>18769168.530000001</v>
      </c>
      <c r="I1061" s="120">
        <f t="shared" si="17"/>
        <v>18769168.530000001</v>
      </c>
      <c r="J1061" s="104" t="s">
        <v>454</v>
      </c>
      <c r="K1061" s="104" t="s">
        <v>479</v>
      </c>
      <c r="L1061" s="103">
        <v>26</v>
      </c>
      <c r="M1061" s="121"/>
      <c r="N1061" s="130"/>
    </row>
    <row r="1062" spans="1:14" hidden="1" x14ac:dyDescent="0.25">
      <c r="A1062" s="117" t="s">
        <v>2402</v>
      </c>
      <c r="B1062" s="2" t="s">
        <v>44</v>
      </c>
      <c r="C1062" s="2" t="e">
        <v>#NAME?</v>
      </c>
      <c r="D1062" s="2" t="s">
        <v>1</v>
      </c>
      <c r="E1062" s="118">
        <v>0</v>
      </c>
      <c r="F1062" s="119">
        <v>184095</v>
      </c>
      <c r="G1062" s="119">
        <v>22293</v>
      </c>
      <c r="H1062" s="122">
        <v>161802</v>
      </c>
      <c r="I1062" s="120">
        <f t="shared" si="17"/>
        <v>161802</v>
      </c>
      <c r="J1062" s="104" t="s">
        <v>454</v>
      </c>
      <c r="K1062" s="104" t="s">
        <v>466</v>
      </c>
      <c r="L1062" s="103">
        <v>26</v>
      </c>
      <c r="M1062" s="121"/>
      <c r="N1062" s="130"/>
    </row>
    <row r="1063" spans="1:14" hidden="1" x14ac:dyDescent="0.25">
      <c r="A1063" s="117" t="s">
        <v>2403</v>
      </c>
      <c r="B1063" s="2" t="s">
        <v>64</v>
      </c>
      <c r="C1063" s="2" t="e">
        <v>#NAME?</v>
      </c>
      <c r="D1063" s="2" t="s">
        <v>1</v>
      </c>
      <c r="E1063" s="118">
        <v>0</v>
      </c>
      <c r="F1063" s="119">
        <v>24250934</v>
      </c>
      <c r="G1063" s="119">
        <v>5650221</v>
      </c>
      <c r="H1063" s="122">
        <v>18600713</v>
      </c>
      <c r="I1063" s="120">
        <f t="shared" si="17"/>
        <v>18600713</v>
      </c>
      <c r="J1063" s="104" t="s">
        <v>454</v>
      </c>
      <c r="K1063" s="104" t="s">
        <v>491</v>
      </c>
      <c r="L1063" s="103">
        <v>24</v>
      </c>
      <c r="M1063" s="121"/>
      <c r="N1063" s="130"/>
    </row>
    <row r="1064" spans="1:14" hidden="1" x14ac:dyDescent="0.25">
      <c r="A1064" s="117" t="s">
        <v>2404</v>
      </c>
      <c r="B1064" s="2" t="s">
        <v>494</v>
      </c>
      <c r="C1064" s="2" t="e">
        <v>#NAME?</v>
      </c>
      <c r="D1064" s="2" t="s">
        <v>1</v>
      </c>
      <c r="E1064" s="118">
        <v>0</v>
      </c>
      <c r="F1064" s="119">
        <v>8230010</v>
      </c>
      <c r="G1064" s="119">
        <v>32382</v>
      </c>
      <c r="H1064" s="122">
        <v>8197628</v>
      </c>
      <c r="I1064" s="120">
        <f t="shared" si="17"/>
        <v>8197628</v>
      </c>
      <c r="J1064" s="104" t="s">
        <v>454</v>
      </c>
      <c r="K1064" s="104" t="s">
        <v>493</v>
      </c>
      <c r="L1064" s="103">
        <v>24</v>
      </c>
      <c r="M1064" s="121"/>
      <c r="N1064" s="130"/>
    </row>
    <row r="1065" spans="1:14" s="116" customFormat="1" x14ac:dyDescent="0.25">
      <c r="A1065" s="162" t="s">
        <v>2405</v>
      </c>
      <c r="B1065" s="163" t="s">
        <v>497</v>
      </c>
      <c r="C1065" s="163" t="e">
        <v>#NAME?</v>
      </c>
      <c r="D1065" s="163" t="s">
        <v>1</v>
      </c>
      <c r="E1065" s="164">
        <v>0</v>
      </c>
      <c r="F1065" s="165">
        <v>344489</v>
      </c>
      <c r="G1065" s="165">
        <v>0</v>
      </c>
      <c r="H1065" s="166">
        <v>344489</v>
      </c>
      <c r="I1065" s="167">
        <f t="shared" si="17"/>
        <v>344489</v>
      </c>
      <c r="J1065" s="168" t="s">
        <v>454</v>
      </c>
      <c r="K1065" s="168" t="s">
        <v>496</v>
      </c>
      <c r="L1065" s="116">
        <v>24</v>
      </c>
      <c r="M1065" s="169" t="s">
        <v>2531</v>
      </c>
      <c r="N1065" s="170"/>
    </row>
    <row r="1066" spans="1:14" s="116" customFormat="1" x14ac:dyDescent="0.25">
      <c r="A1066" s="162" t="s">
        <v>2406</v>
      </c>
      <c r="B1066" s="163" t="s">
        <v>189</v>
      </c>
      <c r="C1066" s="163" t="e">
        <v>#NAME?</v>
      </c>
      <c r="D1066" s="163" t="s">
        <v>1</v>
      </c>
      <c r="E1066" s="164">
        <v>0</v>
      </c>
      <c r="F1066" s="165">
        <v>8611709</v>
      </c>
      <c r="G1066" s="165">
        <v>1254</v>
      </c>
      <c r="H1066" s="166">
        <v>8610455</v>
      </c>
      <c r="I1066" s="167">
        <f t="shared" si="17"/>
        <v>8610455</v>
      </c>
      <c r="J1066" s="168" t="s">
        <v>454</v>
      </c>
      <c r="K1066" s="168" t="s">
        <v>496</v>
      </c>
      <c r="L1066" s="116">
        <v>24</v>
      </c>
      <c r="M1066" s="169" t="s">
        <v>2531</v>
      </c>
      <c r="N1066" s="170"/>
    </row>
    <row r="1067" spans="1:14" hidden="1" x14ac:dyDescent="0.25">
      <c r="A1067" s="117" t="s">
        <v>2407</v>
      </c>
      <c r="B1067" s="2" t="s">
        <v>503</v>
      </c>
      <c r="C1067" s="2" t="e">
        <v>#NAME?</v>
      </c>
      <c r="D1067" s="2" t="s">
        <v>1</v>
      </c>
      <c r="E1067" s="118">
        <v>0</v>
      </c>
      <c r="F1067" s="119">
        <v>3353131</v>
      </c>
      <c r="G1067" s="119">
        <v>0</v>
      </c>
      <c r="H1067" s="122">
        <v>3353131</v>
      </c>
      <c r="I1067" s="120">
        <f t="shared" si="17"/>
        <v>3353131</v>
      </c>
      <c r="J1067" s="104" t="s">
        <v>454</v>
      </c>
      <c r="K1067" s="104" t="s">
        <v>504</v>
      </c>
      <c r="L1067" s="103">
        <v>26</v>
      </c>
      <c r="M1067" s="121"/>
      <c r="N1067" s="130"/>
    </row>
    <row r="1068" spans="1:14" hidden="1" x14ac:dyDescent="0.25">
      <c r="A1068" s="117" t="s">
        <v>2408</v>
      </c>
      <c r="B1068" s="2" t="s">
        <v>71</v>
      </c>
      <c r="C1068" s="2" t="e">
        <v>#NAME?</v>
      </c>
      <c r="D1068" s="2" t="s">
        <v>1</v>
      </c>
      <c r="E1068" s="118">
        <v>0</v>
      </c>
      <c r="F1068" s="119">
        <v>1094604</v>
      </c>
      <c r="G1068" s="119">
        <v>100000</v>
      </c>
      <c r="H1068" s="122">
        <v>994604</v>
      </c>
      <c r="I1068" s="120">
        <f t="shared" si="17"/>
        <v>994604</v>
      </c>
      <c r="J1068" s="104" t="s">
        <v>454</v>
      </c>
      <c r="K1068" s="104" t="s">
        <v>499</v>
      </c>
      <c r="L1068" s="103">
        <v>26</v>
      </c>
      <c r="M1068" s="121"/>
      <c r="N1068" s="130"/>
    </row>
    <row r="1069" spans="1:14" hidden="1" x14ac:dyDescent="0.25">
      <c r="A1069" s="117" t="s">
        <v>2409</v>
      </c>
      <c r="B1069" s="2" t="s">
        <v>72</v>
      </c>
      <c r="C1069" s="2" t="e">
        <v>#NAME?</v>
      </c>
      <c r="D1069" s="2" t="s">
        <v>1</v>
      </c>
      <c r="E1069" s="118">
        <v>0</v>
      </c>
      <c r="F1069" s="119">
        <v>2221426</v>
      </c>
      <c r="G1069" s="119">
        <v>9716</v>
      </c>
      <c r="H1069" s="122">
        <v>2211710</v>
      </c>
      <c r="I1069" s="120">
        <f t="shared" si="17"/>
        <v>2211710</v>
      </c>
      <c r="J1069" s="104" t="s">
        <v>454</v>
      </c>
      <c r="K1069" s="104" t="s">
        <v>481</v>
      </c>
      <c r="L1069" s="103">
        <v>26</v>
      </c>
      <c r="M1069" s="121"/>
      <c r="N1069" s="130"/>
    </row>
    <row r="1070" spans="1:14" hidden="1" x14ac:dyDescent="0.25">
      <c r="A1070" s="117" t="s">
        <v>2410</v>
      </c>
      <c r="B1070" s="2" t="s">
        <v>73</v>
      </c>
      <c r="C1070" s="2" t="e">
        <v>#NAME?</v>
      </c>
      <c r="D1070" s="2" t="s">
        <v>1</v>
      </c>
      <c r="E1070" s="118">
        <v>0</v>
      </c>
      <c r="F1070" s="119">
        <v>380311</v>
      </c>
      <c r="G1070" s="119">
        <v>0</v>
      </c>
      <c r="H1070" s="122">
        <v>380311</v>
      </c>
      <c r="I1070" s="120">
        <f t="shared" si="17"/>
        <v>380311</v>
      </c>
      <c r="J1070" s="104" t="s">
        <v>454</v>
      </c>
      <c r="K1070" s="104" t="s">
        <v>481</v>
      </c>
      <c r="L1070" s="103">
        <v>26</v>
      </c>
      <c r="M1070" s="121"/>
      <c r="N1070" s="130"/>
    </row>
    <row r="1071" spans="1:14" hidden="1" x14ac:dyDescent="0.25">
      <c r="A1071" s="117" t="s">
        <v>2411</v>
      </c>
      <c r="B1071" s="2" t="s">
        <v>74</v>
      </c>
      <c r="C1071" s="2" t="e">
        <v>#NAME?</v>
      </c>
      <c r="D1071" s="2" t="s">
        <v>1</v>
      </c>
      <c r="E1071" s="118">
        <v>0</v>
      </c>
      <c r="F1071" s="119">
        <v>89389</v>
      </c>
      <c r="G1071" s="119">
        <v>0</v>
      </c>
      <c r="H1071" s="122">
        <v>89389</v>
      </c>
      <c r="I1071" s="120">
        <f t="shared" si="17"/>
        <v>89389</v>
      </c>
      <c r="J1071" s="104" t="s">
        <v>454</v>
      </c>
      <c r="K1071" s="104" t="s">
        <v>502</v>
      </c>
      <c r="L1071" s="103">
        <v>26</v>
      </c>
      <c r="M1071" s="121"/>
      <c r="N1071" s="130"/>
    </row>
    <row r="1072" spans="1:14" hidden="1" x14ac:dyDescent="0.25">
      <c r="A1072" s="117" t="s">
        <v>2412</v>
      </c>
      <c r="B1072" s="2" t="s">
        <v>75</v>
      </c>
      <c r="C1072" s="2" t="e">
        <v>#NAME?</v>
      </c>
      <c r="D1072" s="2" t="s">
        <v>1</v>
      </c>
      <c r="E1072" s="118">
        <v>0</v>
      </c>
      <c r="F1072" s="119">
        <f>572349+38947</f>
        <v>611296</v>
      </c>
      <c r="G1072" s="119">
        <v>0</v>
      </c>
      <c r="H1072" s="122">
        <f>F1072</f>
        <v>611296</v>
      </c>
      <c r="I1072" s="120">
        <f t="shared" si="17"/>
        <v>611296</v>
      </c>
      <c r="J1072" s="104" t="s">
        <v>454</v>
      </c>
      <c r="K1072" s="104" t="s">
        <v>505</v>
      </c>
      <c r="L1072" s="103">
        <v>26</v>
      </c>
      <c r="M1072" s="121"/>
      <c r="N1072" s="130"/>
    </row>
    <row r="1073" spans="1:14" hidden="1" x14ac:dyDescent="0.25">
      <c r="A1073" s="117" t="s">
        <v>2413</v>
      </c>
      <c r="B1073" s="2" t="s">
        <v>76</v>
      </c>
      <c r="C1073" s="2" t="e">
        <v>#NAME?</v>
      </c>
      <c r="D1073" s="2" t="s">
        <v>1</v>
      </c>
      <c r="E1073" s="118">
        <v>0</v>
      </c>
      <c r="F1073" s="119">
        <v>180784.26</v>
      </c>
      <c r="G1073" s="119">
        <v>0</v>
      </c>
      <c r="H1073" s="122">
        <v>180784.26</v>
      </c>
      <c r="I1073" s="120">
        <f t="shared" si="17"/>
        <v>180784.26</v>
      </c>
      <c r="J1073" s="104" t="s">
        <v>454</v>
      </c>
      <c r="K1073" s="104" t="s">
        <v>506</v>
      </c>
      <c r="L1073" s="103">
        <v>26</v>
      </c>
      <c r="M1073" s="121"/>
      <c r="N1073" s="130"/>
    </row>
    <row r="1074" spans="1:14" hidden="1" x14ac:dyDescent="0.25">
      <c r="A1074" s="117" t="s">
        <v>2414</v>
      </c>
      <c r="B1074" s="2" t="s">
        <v>67</v>
      </c>
      <c r="C1074" s="2" t="e">
        <v>#NAME?</v>
      </c>
      <c r="D1074" s="2" t="s">
        <v>1</v>
      </c>
      <c r="E1074" s="118">
        <v>0</v>
      </c>
      <c r="F1074" s="119">
        <v>42750</v>
      </c>
      <c r="G1074" s="119">
        <v>0</v>
      </c>
      <c r="H1074" s="122">
        <v>42750</v>
      </c>
      <c r="I1074" s="120">
        <f t="shared" si="17"/>
        <v>42750</v>
      </c>
      <c r="J1074" s="104" t="s">
        <v>454</v>
      </c>
      <c r="K1074" s="104" t="s">
        <v>495</v>
      </c>
      <c r="L1074" s="103">
        <v>26</v>
      </c>
      <c r="M1074" s="121"/>
      <c r="N1074" s="130"/>
    </row>
    <row r="1075" spans="1:14" hidden="1" x14ac:dyDescent="0.25">
      <c r="A1075" s="117" t="s">
        <v>2415</v>
      </c>
      <c r="B1075" s="2" t="s">
        <v>500</v>
      </c>
      <c r="C1075" s="2" t="e">
        <v>#NAME?</v>
      </c>
      <c r="D1075" s="2" t="s">
        <v>1</v>
      </c>
      <c r="E1075" s="118">
        <v>0</v>
      </c>
      <c r="F1075" s="119">
        <v>67137</v>
      </c>
      <c r="G1075" s="119">
        <v>0</v>
      </c>
      <c r="H1075" s="122">
        <v>67137</v>
      </c>
      <c r="I1075" s="120">
        <f t="shared" si="17"/>
        <v>67137</v>
      </c>
      <c r="J1075" s="104" t="s">
        <v>454</v>
      </c>
      <c r="K1075" s="104" t="s">
        <v>501</v>
      </c>
      <c r="L1075" s="103">
        <v>26</v>
      </c>
      <c r="M1075" s="121"/>
      <c r="N1075" s="130"/>
    </row>
    <row r="1076" spans="1:14" s="116" customFormat="1" x14ac:dyDescent="0.25">
      <c r="A1076" s="162" t="s">
        <v>2416</v>
      </c>
      <c r="B1076" s="163" t="s">
        <v>68</v>
      </c>
      <c r="C1076" s="163" t="e">
        <v>#NAME?</v>
      </c>
      <c r="D1076" s="163" t="s">
        <v>1</v>
      </c>
      <c r="E1076" s="164">
        <v>0</v>
      </c>
      <c r="F1076" s="165">
        <v>714324</v>
      </c>
      <c r="G1076" s="165">
        <v>0</v>
      </c>
      <c r="H1076" s="166">
        <v>714324</v>
      </c>
      <c r="I1076" s="167">
        <f t="shared" si="17"/>
        <v>714324</v>
      </c>
      <c r="J1076" s="168" t="s">
        <v>454</v>
      </c>
      <c r="K1076" s="168" t="s">
        <v>496</v>
      </c>
      <c r="L1076" s="116">
        <v>24</v>
      </c>
      <c r="M1076" s="169" t="s">
        <v>2531</v>
      </c>
      <c r="N1076" s="170"/>
    </row>
    <row r="1077" spans="1:14" s="116" customFormat="1" x14ac:dyDescent="0.25">
      <c r="A1077" s="162" t="s">
        <v>2417</v>
      </c>
      <c r="B1077" s="163" t="s">
        <v>69</v>
      </c>
      <c r="C1077" s="163" t="e">
        <v>#NAME?</v>
      </c>
      <c r="D1077" s="163" t="s">
        <v>1</v>
      </c>
      <c r="E1077" s="164">
        <v>0</v>
      </c>
      <c r="F1077" s="165">
        <v>12722384</v>
      </c>
      <c r="G1077" s="165">
        <v>0</v>
      </c>
      <c r="H1077" s="166">
        <v>12722384</v>
      </c>
      <c r="I1077" s="167">
        <f t="shared" si="17"/>
        <v>12722384</v>
      </c>
      <c r="J1077" s="168" t="s">
        <v>454</v>
      </c>
      <c r="K1077" s="168" t="s">
        <v>496</v>
      </c>
      <c r="L1077" s="116">
        <v>24</v>
      </c>
      <c r="M1077" s="169" t="s">
        <v>2531</v>
      </c>
      <c r="N1077" s="170"/>
    </row>
    <row r="1078" spans="1:14" ht="30" hidden="1" x14ac:dyDescent="0.25">
      <c r="A1078" s="117" t="s">
        <v>2418</v>
      </c>
      <c r="B1078" s="2" t="s">
        <v>70</v>
      </c>
      <c r="C1078" s="2" t="e">
        <v>#NAME?</v>
      </c>
      <c r="D1078" s="2" t="s">
        <v>1</v>
      </c>
      <c r="E1078" s="118">
        <v>0</v>
      </c>
      <c r="F1078" s="119">
        <v>3464789</v>
      </c>
      <c r="G1078" s="119">
        <v>44637</v>
      </c>
      <c r="H1078" s="122">
        <v>3420152</v>
      </c>
      <c r="I1078" s="120">
        <f t="shared" si="17"/>
        <v>3420152</v>
      </c>
      <c r="J1078" s="104" t="s">
        <v>454</v>
      </c>
      <c r="K1078" s="104" t="s">
        <v>498</v>
      </c>
      <c r="L1078" s="103">
        <v>26</v>
      </c>
      <c r="M1078" s="121"/>
      <c r="N1078" s="130"/>
    </row>
    <row r="1079" spans="1:14" hidden="1" x14ac:dyDescent="0.25">
      <c r="A1079" s="117" t="s">
        <v>2419</v>
      </c>
      <c r="B1079" s="2" t="s">
        <v>164</v>
      </c>
      <c r="C1079" s="2" t="e">
        <v>#NAME?</v>
      </c>
      <c r="D1079" s="2" t="s">
        <v>1</v>
      </c>
      <c r="E1079" s="118">
        <v>0</v>
      </c>
      <c r="F1079" s="119">
        <v>3020</v>
      </c>
      <c r="G1079" s="119">
        <v>0</v>
      </c>
      <c r="H1079" s="122">
        <v>3020</v>
      </c>
      <c r="I1079" s="120">
        <f t="shared" si="17"/>
        <v>3020</v>
      </c>
      <c r="J1079" s="104" t="s">
        <v>454</v>
      </c>
      <c r="K1079" s="104" t="s">
        <v>535</v>
      </c>
      <c r="L1079" s="103">
        <v>25</v>
      </c>
      <c r="M1079" s="121"/>
      <c r="N1079" s="130"/>
    </row>
    <row r="1080" spans="1:14" hidden="1" x14ac:dyDescent="0.25">
      <c r="A1080" s="117" t="s">
        <v>2420</v>
      </c>
      <c r="B1080" s="2" t="s">
        <v>163</v>
      </c>
      <c r="C1080" s="2" t="e">
        <v>#NAME?</v>
      </c>
      <c r="D1080" s="2" t="s">
        <v>1</v>
      </c>
      <c r="E1080" s="118">
        <v>0</v>
      </c>
      <c r="F1080" s="119">
        <v>2000</v>
      </c>
      <c r="G1080" s="119">
        <v>0</v>
      </c>
      <c r="H1080" s="122">
        <v>2000</v>
      </c>
      <c r="I1080" s="120">
        <f t="shared" si="17"/>
        <v>2000</v>
      </c>
      <c r="J1080" s="104" t="s">
        <v>454</v>
      </c>
      <c r="K1080" s="104" t="s">
        <v>535</v>
      </c>
      <c r="L1080" s="103">
        <v>25</v>
      </c>
      <c r="M1080" s="121"/>
      <c r="N1080" s="130"/>
    </row>
    <row r="1081" spans="1:14" hidden="1" x14ac:dyDescent="0.25">
      <c r="A1081" s="117" t="s">
        <v>2421</v>
      </c>
      <c r="B1081" s="2" t="s">
        <v>158</v>
      </c>
      <c r="C1081" s="2" t="e">
        <v>#NAME?</v>
      </c>
      <c r="D1081" s="2" t="s">
        <v>1</v>
      </c>
      <c r="E1081" s="118">
        <v>0</v>
      </c>
      <c r="F1081" s="119">
        <v>3000</v>
      </c>
      <c r="G1081" s="119">
        <v>0</v>
      </c>
      <c r="H1081" s="122">
        <v>3000</v>
      </c>
      <c r="I1081" s="120">
        <f t="shared" si="17"/>
        <v>3000</v>
      </c>
      <c r="J1081" s="104" t="s">
        <v>454</v>
      </c>
      <c r="K1081" s="104" t="s">
        <v>535</v>
      </c>
      <c r="L1081" s="103">
        <v>25</v>
      </c>
      <c r="M1081" s="121"/>
      <c r="N1081" s="130"/>
    </row>
    <row r="1082" spans="1:14" hidden="1" x14ac:dyDescent="0.25">
      <c r="A1082" s="117" t="s">
        <v>2422</v>
      </c>
      <c r="B1082" s="2" t="s">
        <v>165</v>
      </c>
      <c r="C1082" s="2" t="e">
        <v>#NAME?</v>
      </c>
      <c r="D1082" s="2" t="s">
        <v>1</v>
      </c>
      <c r="E1082" s="118">
        <v>0</v>
      </c>
      <c r="F1082" s="119">
        <v>349500</v>
      </c>
      <c r="G1082" s="119">
        <v>0</v>
      </c>
      <c r="H1082" s="122">
        <v>349500</v>
      </c>
      <c r="I1082" s="120">
        <f t="shared" si="17"/>
        <v>349500</v>
      </c>
      <c r="J1082" s="104" t="s">
        <v>454</v>
      </c>
      <c r="K1082" s="104" t="s">
        <v>485</v>
      </c>
      <c r="L1082" s="103">
        <v>24</v>
      </c>
      <c r="M1082" s="121"/>
      <c r="N1082" s="130"/>
    </row>
    <row r="1083" spans="1:14" s="138" customFormat="1" hidden="1" x14ac:dyDescent="0.25">
      <c r="A1083" s="132"/>
      <c r="B1083" s="1" t="s">
        <v>28</v>
      </c>
      <c r="C1083" s="1" t="s">
        <v>1</v>
      </c>
      <c r="D1083" s="1" t="s">
        <v>1</v>
      </c>
      <c r="E1083" s="133">
        <v>0</v>
      </c>
      <c r="F1083" s="134">
        <v>6888171</v>
      </c>
      <c r="G1083" s="134">
        <v>0</v>
      </c>
      <c r="H1083" s="135">
        <f>F1083</f>
        <v>6888171</v>
      </c>
      <c r="I1083" s="136">
        <f>H1083</f>
        <v>6888171</v>
      </c>
      <c r="J1083" s="137" t="s">
        <v>454</v>
      </c>
      <c r="K1083" s="137" t="s">
        <v>633</v>
      </c>
      <c r="L1083" s="138">
        <v>25</v>
      </c>
      <c r="M1083" s="139"/>
      <c r="N1083" s="140"/>
    </row>
    <row r="1084" spans="1:14" s="138" customFormat="1" hidden="1" x14ac:dyDescent="0.25">
      <c r="A1084" s="132"/>
      <c r="B1084" s="1" t="s">
        <v>27</v>
      </c>
      <c r="C1084" s="1" t="s">
        <v>1</v>
      </c>
      <c r="D1084" s="1" t="s">
        <v>1</v>
      </c>
      <c r="E1084" s="133">
        <v>0</v>
      </c>
      <c r="F1084" s="134">
        <v>9509933</v>
      </c>
      <c r="G1084" s="134">
        <v>0</v>
      </c>
      <c r="H1084" s="135">
        <f>F1084</f>
        <v>9509933</v>
      </c>
      <c r="I1084" s="136">
        <f>H1084</f>
        <v>9509933</v>
      </c>
      <c r="J1084" s="137" t="s">
        <v>454</v>
      </c>
      <c r="K1084" s="137" t="s">
        <v>632</v>
      </c>
      <c r="L1084" s="138">
        <v>25</v>
      </c>
      <c r="M1084" s="139"/>
      <c r="N1084" s="140"/>
    </row>
    <row r="1085" spans="1:14" hidden="1" x14ac:dyDescent="0.25">
      <c r="A1085" s="117" t="s">
        <v>2423</v>
      </c>
      <c r="B1085" s="2" t="s">
        <v>130</v>
      </c>
      <c r="C1085" s="2" t="e">
        <v>#NAME?</v>
      </c>
      <c r="D1085" s="2" t="s">
        <v>1</v>
      </c>
      <c r="E1085" s="118">
        <v>0</v>
      </c>
      <c r="F1085" s="119">
        <v>845631</v>
      </c>
      <c r="G1085" s="119">
        <v>0</v>
      </c>
      <c r="H1085" s="122">
        <v>845631</v>
      </c>
      <c r="I1085" s="120">
        <f t="shared" si="17"/>
        <v>845631</v>
      </c>
      <c r="J1085" s="104" t="s">
        <v>454</v>
      </c>
      <c r="K1085" s="104" t="s">
        <v>542</v>
      </c>
      <c r="L1085" s="103">
        <v>26</v>
      </c>
      <c r="M1085" s="121"/>
      <c r="N1085" s="130"/>
    </row>
    <row r="1086" spans="1:14" hidden="1" x14ac:dyDescent="0.25">
      <c r="A1086" s="117" t="s">
        <v>2424</v>
      </c>
      <c r="B1086" s="2" t="s">
        <v>184</v>
      </c>
      <c r="C1086" s="2" t="e">
        <v>#NAME?</v>
      </c>
      <c r="D1086" s="2" t="s">
        <v>1</v>
      </c>
      <c r="E1086" s="118">
        <v>0</v>
      </c>
      <c r="F1086" s="119">
        <v>83703</v>
      </c>
      <c r="G1086" s="119">
        <v>1500</v>
      </c>
      <c r="H1086" s="122">
        <v>82203</v>
      </c>
      <c r="I1086" s="120">
        <f t="shared" si="17"/>
        <v>82203</v>
      </c>
      <c r="J1086" s="104" t="s">
        <v>454</v>
      </c>
      <c r="K1086" s="104" t="s">
        <v>535</v>
      </c>
      <c r="L1086" s="103">
        <v>25</v>
      </c>
      <c r="M1086" s="121"/>
      <c r="N1086" s="130"/>
    </row>
    <row r="1087" spans="1:14" hidden="1" x14ac:dyDescent="0.25">
      <c r="A1087" s="117" t="s">
        <v>2425</v>
      </c>
      <c r="B1087" s="2" t="s">
        <v>376</v>
      </c>
      <c r="C1087" s="2" t="e">
        <v>#NAME?</v>
      </c>
      <c r="D1087" s="2" t="s">
        <v>1</v>
      </c>
      <c r="E1087" s="118">
        <v>0</v>
      </c>
      <c r="F1087" s="119">
        <v>22230.17</v>
      </c>
      <c r="G1087" s="119">
        <f>6473+1009.72</f>
        <v>7482.72</v>
      </c>
      <c r="H1087" s="122">
        <f>E1087+F1087-G1087</f>
        <v>14747.449999999997</v>
      </c>
      <c r="I1087" s="120">
        <f t="shared" si="17"/>
        <v>14747.449999999997</v>
      </c>
      <c r="J1087" s="104" t="s">
        <v>454</v>
      </c>
      <c r="K1087" s="104" t="s">
        <v>562</v>
      </c>
      <c r="L1087" s="103">
        <v>27</v>
      </c>
      <c r="M1087" s="121"/>
      <c r="N1087" s="130"/>
    </row>
    <row r="1088" spans="1:14" hidden="1" x14ac:dyDescent="0.25">
      <c r="A1088" s="117" t="s">
        <v>2426</v>
      </c>
      <c r="B1088" s="2" t="s">
        <v>141</v>
      </c>
      <c r="C1088" s="2" t="e">
        <v>#NAME?</v>
      </c>
      <c r="D1088" s="2" t="s">
        <v>1</v>
      </c>
      <c r="E1088" s="118">
        <v>0</v>
      </c>
      <c r="F1088" s="119">
        <v>4263</v>
      </c>
      <c r="G1088" s="119">
        <v>0</v>
      </c>
      <c r="H1088" s="122">
        <v>4263</v>
      </c>
      <c r="I1088" s="120">
        <f t="shared" si="17"/>
        <v>4263</v>
      </c>
      <c r="J1088" s="104" t="s">
        <v>454</v>
      </c>
      <c r="K1088" s="104" t="s">
        <v>559</v>
      </c>
      <c r="L1088" s="103">
        <v>26</v>
      </c>
      <c r="M1088" s="121"/>
      <c r="N1088" s="130"/>
    </row>
    <row r="1089" spans="1:14" hidden="1" x14ac:dyDescent="0.25">
      <c r="A1089" s="117" t="s">
        <v>2427</v>
      </c>
      <c r="B1089" s="2" t="s">
        <v>142</v>
      </c>
      <c r="C1089" s="2" t="e">
        <v>#NAME?</v>
      </c>
      <c r="D1089" s="2" t="s">
        <v>1</v>
      </c>
      <c r="E1089" s="118">
        <v>0</v>
      </c>
      <c r="F1089" s="119">
        <v>11422</v>
      </c>
      <c r="G1089" s="119">
        <v>0</v>
      </c>
      <c r="H1089" s="122">
        <v>11422</v>
      </c>
      <c r="I1089" s="120">
        <f t="shared" si="17"/>
        <v>11422</v>
      </c>
      <c r="J1089" s="104" t="s">
        <v>454</v>
      </c>
      <c r="K1089" s="104" t="s">
        <v>559</v>
      </c>
      <c r="L1089" s="103">
        <v>26</v>
      </c>
      <c r="M1089" s="121"/>
      <c r="N1089" s="130"/>
    </row>
    <row r="1090" spans="1:14" hidden="1" x14ac:dyDescent="0.25">
      <c r="A1090" s="117" t="s">
        <v>2428</v>
      </c>
      <c r="B1090" s="2" t="s">
        <v>462</v>
      </c>
      <c r="C1090" s="2" t="e">
        <v>#NAME?</v>
      </c>
      <c r="D1090" s="2" t="s">
        <v>1</v>
      </c>
      <c r="E1090" s="118">
        <v>0</v>
      </c>
      <c r="F1090" s="119">
        <v>12826673</v>
      </c>
      <c r="G1090" s="119">
        <v>65806</v>
      </c>
      <c r="H1090" s="122">
        <v>12760867</v>
      </c>
      <c r="I1090" s="120">
        <f t="shared" si="17"/>
        <v>12760867</v>
      </c>
      <c r="J1090" s="104" t="s">
        <v>454</v>
      </c>
      <c r="K1090" s="104" t="s">
        <v>463</v>
      </c>
      <c r="L1090" s="103">
        <v>25</v>
      </c>
      <c r="M1090" s="121"/>
      <c r="N1090" s="130"/>
    </row>
    <row r="1091" spans="1:14" s="116" customFormat="1" x14ac:dyDescent="0.25">
      <c r="A1091" s="162" t="s">
        <v>2429</v>
      </c>
      <c r="B1091" s="163" t="s">
        <v>36</v>
      </c>
      <c r="C1091" s="163" t="e">
        <v>#NAME?</v>
      </c>
      <c r="D1091" s="163" t="s">
        <v>1</v>
      </c>
      <c r="E1091" s="164">
        <v>0</v>
      </c>
      <c r="F1091" s="165">
        <v>356785</v>
      </c>
      <c r="G1091" s="165">
        <v>0</v>
      </c>
      <c r="H1091" s="166">
        <v>356785</v>
      </c>
      <c r="I1091" s="167">
        <f t="shared" si="17"/>
        <v>356785</v>
      </c>
      <c r="J1091" s="168" t="s">
        <v>454</v>
      </c>
      <c r="K1091" s="168" t="s">
        <v>463</v>
      </c>
      <c r="L1091" s="116">
        <v>25</v>
      </c>
      <c r="M1091" s="169" t="s">
        <v>2531</v>
      </c>
      <c r="N1091" s="170"/>
    </row>
    <row r="1092" spans="1:14" s="116" customFormat="1" x14ac:dyDescent="0.25">
      <c r="A1092" s="162" t="s">
        <v>2430</v>
      </c>
      <c r="B1092" s="163" t="s">
        <v>37</v>
      </c>
      <c r="C1092" s="163" t="e">
        <v>#NAME?</v>
      </c>
      <c r="D1092" s="163" t="s">
        <v>1</v>
      </c>
      <c r="E1092" s="164">
        <v>0</v>
      </c>
      <c r="F1092" s="165">
        <v>667264</v>
      </c>
      <c r="G1092" s="165">
        <v>0</v>
      </c>
      <c r="H1092" s="166">
        <v>667264</v>
      </c>
      <c r="I1092" s="167">
        <f t="shared" si="17"/>
        <v>667264</v>
      </c>
      <c r="J1092" s="168" t="s">
        <v>454</v>
      </c>
      <c r="K1092" s="168" t="s">
        <v>463</v>
      </c>
      <c r="L1092" s="116">
        <v>25</v>
      </c>
      <c r="M1092" s="169" t="s">
        <v>2531</v>
      </c>
      <c r="N1092" s="170"/>
    </row>
    <row r="1093" spans="1:14" s="116" customFormat="1" x14ac:dyDescent="0.25">
      <c r="A1093" s="162" t="s">
        <v>2431</v>
      </c>
      <c r="B1093" s="163" t="s">
        <v>38</v>
      </c>
      <c r="C1093" s="163" t="e">
        <v>#NAME?</v>
      </c>
      <c r="D1093" s="163" t="s">
        <v>1</v>
      </c>
      <c r="E1093" s="164">
        <v>0</v>
      </c>
      <c r="F1093" s="171">
        <v>7025897</v>
      </c>
      <c r="G1093" s="165">
        <v>0</v>
      </c>
      <c r="H1093" s="172">
        <v>7025897</v>
      </c>
      <c r="I1093" s="167">
        <f t="shared" si="17"/>
        <v>7025897</v>
      </c>
      <c r="J1093" s="168" t="s">
        <v>454</v>
      </c>
      <c r="K1093" s="168" t="s">
        <v>463</v>
      </c>
      <c r="L1093" s="116">
        <v>25</v>
      </c>
      <c r="M1093" s="169" t="s">
        <v>2531</v>
      </c>
      <c r="N1093" s="170"/>
    </row>
    <row r="1094" spans="1:14" s="116" customFormat="1" x14ac:dyDescent="0.25">
      <c r="A1094" s="162" t="s">
        <v>2432</v>
      </c>
      <c r="B1094" s="163" t="s">
        <v>39</v>
      </c>
      <c r="C1094" s="163" t="e">
        <v>#NAME?</v>
      </c>
      <c r="D1094" s="163" t="s">
        <v>1</v>
      </c>
      <c r="E1094" s="164">
        <v>0</v>
      </c>
      <c r="F1094" s="171">
        <v>5170661.8600000003</v>
      </c>
      <c r="G1094" s="165">
        <v>25476.86</v>
      </c>
      <c r="H1094" s="172">
        <v>5145185</v>
      </c>
      <c r="I1094" s="167">
        <f t="shared" si="17"/>
        <v>5145185</v>
      </c>
      <c r="J1094" s="168" t="s">
        <v>454</v>
      </c>
      <c r="K1094" s="168" t="s">
        <v>463</v>
      </c>
      <c r="L1094" s="116">
        <v>25</v>
      </c>
      <c r="M1094" s="169" t="s">
        <v>2531</v>
      </c>
      <c r="N1094" s="170"/>
    </row>
    <row r="1095" spans="1:14" s="116" customFormat="1" x14ac:dyDescent="0.25">
      <c r="A1095" s="162" t="s">
        <v>2433</v>
      </c>
      <c r="B1095" s="163" t="s">
        <v>40</v>
      </c>
      <c r="C1095" s="163" t="e">
        <v>#NAME?</v>
      </c>
      <c r="D1095" s="163" t="s">
        <v>1</v>
      </c>
      <c r="E1095" s="164">
        <v>0</v>
      </c>
      <c r="F1095" s="171">
        <v>300503</v>
      </c>
      <c r="G1095" s="165">
        <v>2000</v>
      </c>
      <c r="H1095" s="172">
        <v>298503</v>
      </c>
      <c r="I1095" s="167">
        <f t="shared" si="17"/>
        <v>298503</v>
      </c>
      <c r="J1095" s="168" t="s">
        <v>454</v>
      </c>
      <c r="K1095" s="168" t="s">
        <v>463</v>
      </c>
      <c r="L1095" s="116">
        <v>25</v>
      </c>
      <c r="M1095" s="169" t="s">
        <v>2531</v>
      </c>
      <c r="N1095" s="170"/>
    </row>
    <row r="1096" spans="1:14" s="116" customFormat="1" x14ac:dyDescent="0.25">
      <c r="A1096" s="162" t="s">
        <v>2434</v>
      </c>
      <c r="B1096" s="163" t="s">
        <v>19</v>
      </c>
      <c r="C1096" s="163" t="e">
        <v>#NAME?</v>
      </c>
      <c r="D1096" s="163" t="s">
        <v>1</v>
      </c>
      <c r="E1096" s="164">
        <v>0</v>
      </c>
      <c r="F1096" s="165">
        <v>362837</v>
      </c>
      <c r="G1096" s="165">
        <v>45174</v>
      </c>
      <c r="H1096" s="166">
        <v>317663</v>
      </c>
      <c r="I1096" s="167">
        <f t="shared" si="17"/>
        <v>317663</v>
      </c>
      <c r="J1096" s="168" t="s">
        <v>454</v>
      </c>
      <c r="K1096" s="168" t="s">
        <v>463</v>
      </c>
      <c r="L1096" s="116">
        <v>25</v>
      </c>
      <c r="M1096" s="169" t="s">
        <v>2531</v>
      </c>
      <c r="N1096" s="170"/>
    </row>
    <row r="1097" spans="1:14" s="116" customFormat="1" x14ac:dyDescent="0.25">
      <c r="A1097" s="162" t="s">
        <v>2435</v>
      </c>
      <c r="B1097" s="163" t="s">
        <v>20</v>
      </c>
      <c r="C1097" s="163" t="e">
        <v>#NAME?</v>
      </c>
      <c r="D1097" s="163" t="s">
        <v>1</v>
      </c>
      <c r="E1097" s="164">
        <v>0</v>
      </c>
      <c r="F1097" s="165">
        <v>2367332</v>
      </c>
      <c r="G1097" s="165">
        <v>7597</v>
      </c>
      <c r="H1097" s="166">
        <v>2359735</v>
      </c>
      <c r="I1097" s="167">
        <f t="shared" si="17"/>
        <v>2359735</v>
      </c>
      <c r="J1097" s="168" t="s">
        <v>454</v>
      </c>
      <c r="K1097" s="168" t="s">
        <v>463</v>
      </c>
      <c r="L1097" s="116">
        <v>25</v>
      </c>
      <c r="M1097" s="169" t="s">
        <v>2531</v>
      </c>
      <c r="N1097" s="170"/>
    </row>
    <row r="1098" spans="1:14" s="116" customFormat="1" x14ac:dyDescent="0.25">
      <c r="A1098" s="162" t="s">
        <v>2436</v>
      </c>
      <c r="B1098" s="163" t="s">
        <v>21</v>
      </c>
      <c r="C1098" s="163" t="e">
        <v>#NAME?</v>
      </c>
      <c r="D1098" s="163" t="s">
        <v>1</v>
      </c>
      <c r="E1098" s="164">
        <v>0</v>
      </c>
      <c r="F1098" s="165">
        <v>33609911</v>
      </c>
      <c r="G1098" s="165">
        <v>77454</v>
      </c>
      <c r="H1098" s="166">
        <v>33532457</v>
      </c>
      <c r="I1098" s="167">
        <f t="shared" si="17"/>
        <v>33532457</v>
      </c>
      <c r="J1098" s="168" t="s">
        <v>454</v>
      </c>
      <c r="K1098" s="168" t="s">
        <v>463</v>
      </c>
      <c r="L1098" s="116">
        <v>25</v>
      </c>
      <c r="M1098" s="169" t="s">
        <v>2531</v>
      </c>
      <c r="N1098" s="170"/>
    </row>
    <row r="1099" spans="1:14" s="116" customFormat="1" x14ac:dyDescent="0.25">
      <c r="A1099" s="162" t="s">
        <v>2437</v>
      </c>
      <c r="B1099" s="163" t="s">
        <v>22</v>
      </c>
      <c r="C1099" s="163" t="e">
        <v>#NAME?</v>
      </c>
      <c r="D1099" s="163" t="s">
        <v>1</v>
      </c>
      <c r="E1099" s="164">
        <v>0</v>
      </c>
      <c r="F1099" s="165">
        <v>10042763</v>
      </c>
      <c r="G1099" s="165">
        <v>258500</v>
      </c>
      <c r="H1099" s="166">
        <v>9784263</v>
      </c>
      <c r="I1099" s="167">
        <f t="shared" si="17"/>
        <v>9784263</v>
      </c>
      <c r="J1099" s="168" t="s">
        <v>454</v>
      </c>
      <c r="K1099" s="168" t="s">
        <v>463</v>
      </c>
      <c r="L1099" s="116">
        <v>25</v>
      </c>
      <c r="M1099" s="169" t="s">
        <v>2531</v>
      </c>
      <c r="N1099" s="170"/>
    </row>
    <row r="1100" spans="1:14" s="116" customFormat="1" x14ac:dyDescent="0.25">
      <c r="A1100" s="162" t="s">
        <v>2438</v>
      </c>
      <c r="B1100" s="163" t="s">
        <v>325</v>
      </c>
      <c r="C1100" s="163" t="e">
        <v>#NAME?</v>
      </c>
      <c r="D1100" s="163" t="s">
        <v>1</v>
      </c>
      <c r="E1100" s="164">
        <v>0</v>
      </c>
      <c r="F1100" s="165">
        <v>3758469</v>
      </c>
      <c r="G1100" s="165">
        <v>2800000</v>
      </c>
      <c r="H1100" s="166">
        <v>958469</v>
      </c>
      <c r="I1100" s="167">
        <f t="shared" ref="I1100:I1163" si="19">IF(D1100="dr",H1100,-H1100)</f>
        <v>958469</v>
      </c>
      <c r="J1100" s="168" t="s">
        <v>454</v>
      </c>
      <c r="K1100" s="168" t="s">
        <v>463</v>
      </c>
      <c r="L1100" s="116">
        <v>25</v>
      </c>
      <c r="M1100" s="169" t="s">
        <v>2531</v>
      </c>
      <c r="N1100" s="170"/>
    </row>
    <row r="1101" spans="1:14" s="116" customFormat="1" x14ac:dyDescent="0.25">
      <c r="A1101" s="162" t="s">
        <v>2439</v>
      </c>
      <c r="B1101" s="163" t="s">
        <v>23</v>
      </c>
      <c r="C1101" s="163" t="e">
        <v>#NAME?</v>
      </c>
      <c r="D1101" s="163" t="s">
        <v>1</v>
      </c>
      <c r="E1101" s="164">
        <v>0</v>
      </c>
      <c r="F1101" s="165">
        <v>161312611</v>
      </c>
      <c r="G1101" s="165">
        <v>417182</v>
      </c>
      <c r="H1101" s="166">
        <v>160895429</v>
      </c>
      <c r="I1101" s="167">
        <f t="shared" si="19"/>
        <v>160895429</v>
      </c>
      <c r="J1101" s="168" t="s">
        <v>454</v>
      </c>
      <c r="K1101" s="168" t="s">
        <v>463</v>
      </c>
      <c r="L1101" s="116">
        <v>25</v>
      </c>
      <c r="M1101" s="169" t="s">
        <v>2531</v>
      </c>
      <c r="N1101" s="170"/>
    </row>
    <row r="1102" spans="1:14" hidden="1" x14ac:dyDescent="0.25">
      <c r="A1102" s="117" t="s">
        <v>2440</v>
      </c>
      <c r="B1102" s="2" t="s">
        <v>24</v>
      </c>
      <c r="C1102" s="2" t="e">
        <v>#NAME?</v>
      </c>
      <c r="D1102" s="2" t="s">
        <v>25</v>
      </c>
      <c r="E1102" s="118">
        <v>0</v>
      </c>
      <c r="F1102" s="119">
        <v>1304503</v>
      </c>
      <c r="G1102" s="119">
        <v>1640452</v>
      </c>
      <c r="H1102" s="118">
        <v>335949</v>
      </c>
      <c r="I1102" s="120">
        <f t="shared" si="19"/>
        <v>-335949</v>
      </c>
      <c r="J1102" s="104" t="s">
        <v>510</v>
      </c>
      <c r="K1102" s="131" t="s">
        <v>599</v>
      </c>
      <c r="L1102" s="103">
        <v>22</v>
      </c>
      <c r="M1102" s="121" t="e">
        <v>#VALUE!</v>
      </c>
      <c r="N1102" s="130" t="e">
        <f t="shared" ref="N1102" si="20">H1102-M1102</f>
        <v>#VALUE!</v>
      </c>
    </row>
    <row r="1103" spans="1:14" s="116" customFormat="1" x14ac:dyDescent="0.25">
      <c r="A1103" s="162" t="s">
        <v>2441</v>
      </c>
      <c r="B1103" s="163" t="s">
        <v>26</v>
      </c>
      <c r="C1103" s="163" t="e">
        <v>#NAME?</v>
      </c>
      <c r="D1103" s="163" t="s">
        <v>1</v>
      </c>
      <c r="E1103" s="164">
        <v>0</v>
      </c>
      <c r="F1103" s="165">
        <v>641289</v>
      </c>
      <c r="G1103" s="165">
        <v>0</v>
      </c>
      <c r="H1103" s="166">
        <v>641289</v>
      </c>
      <c r="I1103" s="167">
        <f t="shared" si="19"/>
        <v>641289</v>
      </c>
      <c r="J1103" s="168" t="s">
        <v>454</v>
      </c>
      <c r="K1103" s="168" t="s">
        <v>463</v>
      </c>
      <c r="L1103" s="116">
        <v>25</v>
      </c>
      <c r="M1103" s="169" t="s">
        <v>2531</v>
      </c>
      <c r="N1103" s="170"/>
    </row>
    <row r="1104" spans="1:14" s="116" customFormat="1" x14ac:dyDescent="0.25">
      <c r="A1104" s="162" t="s">
        <v>2442</v>
      </c>
      <c r="B1104" s="163" t="s">
        <v>29</v>
      </c>
      <c r="C1104" s="163" t="e">
        <v>#NAME?</v>
      </c>
      <c r="D1104" s="163" t="s">
        <v>1</v>
      </c>
      <c r="E1104" s="164">
        <v>0</v>
      </c>
      <c r="F1104" s="165">
        <v>2632946</v>
      </c>
      <c r="G1104" s="165">
        <v>7581</v>
      </c>
      <c r="H1104" s="166">
        <v>2625365</v>
      </c>
      <c r="I1104" s="167">
        <f t="shared" si="19"/>
        <v>2625365</v>
      </c>
      <c r="J1104" s="168" t="s">
        <v>454</v>
      </c>
      <c r="K1104" s="168" t="s">
        <v>463</v>
      </c>
      <c r="L1104" s="116">
        <v>25</v>
      </c>
      <c r="M1104" s="169" t="s">
        <v>2531</v>
      </c>
      <c r="N1104" s="170"/>
    </row>
    <row r="1105" spans="1:14" s="116" customFormat="1" x14ac:dyDescent="0.25">
      <c r="A1105" s="162" t="s">
        <v>2443</v>
      </c>
      <c r="B1105" s="163" t="s">
        <v>30</v>
      </c>
      <c r="C1105" s="163" t="e">
        <v>#NAME?</v>
      </c>
      <c r="D1105" s="163" t="s">
        <v>1</v>
      </c>
      <c r="E1105" s="164">
        <v>0</v>
      </c>
      <c r="F1105" s="165">
        <v>67019063</v>
      </c>
      <c r="G1105" s="165">
        <v>183977</v>
      </c>
      <c r="H1105" s="166">
        <v>66835086</v>
      </c>
      <c r="I1105" s="167">
        <f t="shared" si="19"/>
        <v>66835086</v>
      </c>
      <c r="J1105" s="168" t="s">
        <v>454</v>
      </c>
      <c r="K1105" s="168" t="s">
        <v>463</v>
      </c>
      <c r="L1105" s="116">
        <v>25</v>
      </c>
      <c r="M1105" s="169" t="s">
        <v>2531</v>
      </c>
      <c r="N1105" s="170"/>
    </row>
    <row r="1106" spans="1:14" s="116" customFormat="1" x14ac:dyDescent="0.25">
      <c r="A1106" s="162" t="s">
        <v>2444</v>
      </c>
      <c r="B1106" s="163" t="s">
        <v>31</v>
      </c>
      <c r="C1106" s="163" t="e">
        <v>#NAME?</v>
      </c>
      <c r="D1106" s="163" t="s">
        <v>1</v>
      </c>
      <c r="E1106" s="164">
        <v>0</v>
      </c>
      <c r="F1106" s="165">
        <v>30587</v>
      </c>
      <c r="G1106" s="165">
        <v>672</v>
      </c>
      <c r="H1106" s="166">
        <v>29915</v>
      </c>
      <c r="I1106" s="167">
        <f t="shared" si="19"/>
        <v>29915</v>
      </c>
      <c r="J1106" s="168" t="s">
        <v>454</v>
      </c>
      <c r="K1106" s="168" t="s">
        <v>464</v>
      </c>
      <c r="L1106" s="116">
        <v>25</v>
      </c>
      <c r="M1106" s="169" t="s">
        <v>2531</v>
      </c>
      <c r="N1106" s="170"/>
    </row>
    <row r="1107" spans="1:14" s="116" customFormat="1" x14ac:dyDescent="0.25">
      <c r="A1107" s="162" t="s">
        <v>2445</v>
      </c>
      <c r="B1107" s="163" t="s">
        <v>32</v>
      </c>
      <c r="C1107" s="163" t="e">
        <v>#NAME?</v>
      </c>
      <c r="D1107" s="163" t="s">
        <v>1</v>
      </c>
      <c r="E1107" s="164">
        <v>0</v>
      </c>
      <c r="F1107" s="165">
        <v>355333</v>
      </c>
      <c r="G1107" s="165">
        <v>1320</v>
      </c>
      <c r="H1107" s="166">
        <v>354013</v>
      </c>
      <c r="I1107" s="167">
        <f t="shared" si="19"/>
        <v>354013</v>
      </c>
      <c r="J1107" s="168" t="s">
        <v>454</v>
      </c>
      <c r="K1107" s="168" t="s">
        <v>464</v>
      </c>
      <c r="L1107" s="116">
        <v>25</v>
      </c>
      <c r="M1107" s="169" t="s">
        <v>2531</v>
      </c>
      <c r="N1107" s="170"/>
    </row>
    <row r="1108" spans="1:14" s="116" customFormat="1" x14ac:dyDescent="0.25">
      <c r="A1108" s="162" t="s">
        <v>2446</v>
      </c>
      <c r="B1108" s="163" t="s">
        <v>33</v>
      </c>
      <c r="C1108" s="163" t="e">
        <v>#NAME?</v>
      </c>
      <c r="D1108" s="163" t="s">
        <v>1</v>
      </c>
      <c r="E1108" s="164">
        <v>0</v>
      </c>
      <c r="F1108" s="165">
        <v>173886</v>
      </c>
      <c r="G1108" s="165">
        <v>953</v>
      </c>
      <c r="H1108" s="166">
        <v>172933</v>
      </c>
      <c r="I1108" s="167">
        <f t="shared" si="19"/>
        <v>172933</v>
      </c>
      <c r="J1108" s="168" t="s">
        <v>454</v>
      </c>
      <c r="K1108" s="168" t="s">
        <v>464</v>
      </c>
      <c r="L1108" s="116">
        <v>25</v>
      </c>
      <c r="M1108" s="169" t="s">
        <v>2531</v>
      </c>
      <c r="N1108" s="170"/>
    </row>
    <row r="1109" spans="1:14" s="116" customFormat="1" x14ac:dyDescent="0.25">
      <c r="A1109" s="162" t="s">
        <v>2447</v>
      </c>
      <c r="B1109" s="163" t="s">
        <v>34</v>
      </c>
      <c r="C1109" s="163" t="e">
        <v>#NAME?</v>
      </c>
      <c r="D1109" s="163" t="s">
        <v>1</v>
      </c>
      <c r="E1109" s="164">
        <v>0</v>
      </c>
      <c r="F1109" s="165">
        <v>2719332</v>
      </c>
      <c r="G1109" s="165">
        <v>7277</v>
      </c>
      <c r="H1109" s="166">
        <v>2712055</v>
      </c>
      <c r="I1109" s="167">
        <f t="shared" si="19"/>
        <v>2712055</v>
      </c>
      <c r="J1109" s="168" t="s">
        <v>454</v>
      </c>
      <c r="K1109" s="168" t="s">
        <v>464</v>
      </c>
      <c r="L1109" s="116">
        <v>25</v>
      </c>
      <c r="M1109" s="169" t="s">
        <v>2531</v>
      </c>
      <c r="N1109" s="170"/>
    </row>
    <row r="1110" spans="1:14" s="116" customFormat="1" x14ac:dyDescent="0.25">
      <c r="A1110" s="162" t="s">
        <v>2448</v>
      </c>
      <c r="B1110" s="163" t="s">
        <v>35</v>
      </c>
      <c r="C1110" s="163" t="e">
        <v>#NAME?</v>
      </c>
      <c r="D1110" s="163" t="s">
        <v>1</v>
      </c>
      <c r="E1110" s="164">
        <v>0</v>
      </c>
      <c r="F1110" s="165">
        <v>5791853</v>
      </c>
      <c r="G1110" s="165">
        <v>8739</v>
      </c>
      <c r="H1110" s="166">
        <v>5783114</v>
      </c>
      <c r="I1110" s="167">
        <f t="shared" si="19"/>
        <v>5783114</v>
      </c>
      <c r="J1110" s="168" t="s">
        <v>454</v>
      </c>
      <c r="K1110" s="168" t="s">
        <v>464</v>
      </c>
      <c r="L1110" s="116">
        <v>25</v>
      </c>
      <c r="M1110" s="169" t="s">
        <v>2531</v>
      </c>
      <c r="N1110" s="170"/>
    </row>
    <row r="1111" spans="1:14" s="116" customFormat="1" x14ac:dyDescent="0.25">
      <c r="A1111" s="162" t="s">
        <v>2449</v>
      </c>
      <c r="B1111" s="163" t="s">
        <v>179</v>
      </c>
      <c r="C1111" s="163" t="e">
        <v>#NAME?</v>
      </c>
      <c r="D1111" s="163" t="s">
        <v>1</v>
      </c>
      <c r="E1111" s="164">
        <v>0</v>
      </c>
      <c r="F1111" s="165">
        <v>2264</v>
      </c>
      <c r="G1111" s="165">
        <v>0</v>
      </c>
      <c r="H1111" s="166">
        <v>2264</v>
      </c>
      <c r="I1111" s="167">
        <f t="shared" si="19"/>
        <v>2264</v>
      </c>
      <c r="J1111" s="168" t="s">
        <v>454</v>
      </c>
      <c r="K1111" s="168" t="s">
        <v>464</v>
      </c>
      <c r="L1111" s="116">
        <v>25</v>
      </c>
      <c r="M1111" s="169" t="s">
        <v>2531</v>
      </c>
      <c r="N1111" s="170"/>
    </row>
    <row r="1112" spans="1:14" hidden="1" x14ac:dyDescent="0.25">
      <c r="A1112" s="117" t="s">
        <v>2450</v>
      </c>
      <c r="B1112" s="2" t="s">
        <v>2451</v>
      </c>
      <c r="C1112" s="2" t="e">
        <v>#NAME?</v>
      </c>
      <c r="D1112" s="2" t="s">
        <v>1</v>
      </c>
      <c r="E1112" s="118">
        <v>0</v>
      </c>
      <c r="F1112" s="119">
        <v>41100</v>
      </c>
      <c r="G1112" s="119">
        <v>0</v>
      </c>
      <c r="H1112" s="122">
        <v>41100</v>
      </c>
      <c r="I1112" s="120">
        <f t="shared" si="19"/>
        <v>41100</v>
      </c>
      <c r="J1112" s="104" t="s">
        <v>454</v>
      </c>
      <c r="K1112" s="104" t="s">
        <v>545</v>
      </c>
      <c r="L1112" s="103">
        <v>24</v>
      </c>
      <c r="M1112" s="121"/>
      <c r="N1112" s="130"/>
    </row>
    <row r="1113" spans="1:14" hidden="1" x14ac:dyDescent="0.25">
      <c r="A1113" s="117" t="s">
        <v>2452</v>
      </c>
      <c r="B1113" s="2" t="s">
        <v>544</v>
      </c>
      <c r="C1113" s="2" t="e">
        <v>#NAME?</v>
      </c>
      <c r="D1113" s="2" t="s">
        <v>1</v>
      </c>
      <c r="E1113" s="118">
        <v>0</v>
      </c>
      <c r="F1113" s="119">
        <v>32745</v>
      </c>
      <c r="G1113" s="119">
        <v>0</v>
      </c>
      <c r="H1113" s="122">
        <v>32745</v>
      </c>
      <c r="I1113" s="120">
        <f t="shared" si="19"/>
        <v>32745</v>
      </c>
      <c r="J1113" s="104" t="s">
        <v>454</v>
      </c>
      <c r="K1113" s="104" t="s">
        <v>545</v>
      </c>
      <c r="L1113" s="103">
        <v>24</v>
      </c>
      <c r="M1113" s="121"/>
      <c r="N1113" s="130"/>
    </row>
    <row r="1114" spans="1:14" hidden="1" x14ac:dyDescent="0.25">
      <c r="A1114" s="117" t="s">
        <v>2453</v>
      </c>
      <c r="B1114" s="2" t="s">
        <v>2454</v>
      </c>
      <c r="C1114" s="2" t="e">
        <v>#NAME?</v>
      </c>
      <c r="D1114" s="2" t="s">
        <v>1</v>
      </c>
      <c r="E1114" s="118">
        <v>0</v>
      </c>
      <c r="F1114" s="119">
        <v>209978</v>
      </c>
      <c r="G1114" s="119">
        <v>0</v>
      </c>
      <c r="H1114" s="122">
        <v>209978</v>
      </c>
      <c r="I1114" s="120">
        <f t="shared" si="19"/>
        <v>209978</v>
      </c>
      <c r="J1114" s="104" t="s">
        <v>454</v>
      </c>
      <c r="K1114" s="104" t="s">
        <v>545</v>
      </c>
      <c r="L1114" s="103">
        <v>24</v>
      </c>
      <c r="M1114" s="121"/>
      <c r="N1114" s="130"/>
    </row>
    <row r="1115" spans="1:14" hidden="1" x14ac:dyDescent="0.25">
      <c r="A1115" s="117" t="s">
        <v>2455</v>
      </c>
      <c r="B1115" s="2" t="s">
        <v>175</v>
      </c>
      <c r="C1115" s="2" t="e">
        <v>#NAME?</v>
      </c>
      <c r="D1115" s="2" t="s">
        <v>1</v>
      </c>
      <c r="E1115" s="118">
        <v>0</v>
      </c>
      <c r="F1115" s="119">
        <v>18290</v>
      </c>
      <c r="G1115" s="119">
        <v>0</v>
      </c>
      <c r="H1115" s="122">
        <v>18290</v>
      </c>
      <c r="I1115" s="120">
        <f t="shared" si="19"/>
        <v>18290</v>
      </c>
      <c r="J1115" s="104" t="s">
        <v>454</v>
      </c>
      <c r="K1115" s="104" t="s">
        <v>545</v>
      </c>
      <c r="L1115" s="103">
        <v>24</v>
      </c>
      <c r="M1115" s="121"/>
      <c r="N1115" s="130"/>
    </row>
    <row r="1116" spans="1:14" hidden="1" x14ac:dyDescent="0.25">
      <c r="A1116" s="117" t="s">
        <v>2456</v>
      </c>
      <c r="B1116" s="2" t="s">
        <v>260</v>
      </c>
      <c r="C1116" s="2" t="e">
        <v>#NAME?</v>
      </c>
      <c r="D1116" s="2" t="s">
        <v>1</v>
      </c>
      <c r="E1116" s="118">
        <v>0</v>
      </c>
      <c r="F1116" s="119">
        <v>165662</v>
      </c>
      <c r="G1116" s="119">
        <v>0</v>
      </c>
      <c r="H1116" s="122">
        <v>165662</v>
      </c>
      <c r="I1116" s="120">
        <f t="shared" si="19"/>
        <v>165662</v>
      </c>
      <c r="J1116" s="104" t="s">
        <v>454</v>
      </c>
      <c r="K1116" s="104" t="s">
        <v>545</v>
      </c>
      <c r="L1116" s="103">
        <v>24</v>
      </c>
      <c r="M1116" s="121"/>
      <c r="N1116" s="130"/>
    </row>
    <row r="1117" spans="1:14" hidden="1" x14ac:dyDescent="0.25">
      <c r="A1117" s="117" t="s">
        <v>2457</v>
      </c>
      <c r="B1117" s="2" t="s">
        <v>139</v>
      </c>
      <c r="C1117" s="2" t="e">
        <v>#NAME?</v>
      </c>
      <c r="D1117" s="2" t="s">
        <v>1</v>
      </c>
      <c r="E1117" s="118">
        <v>0</v>
      </c>
      <c r="F1117" s="119">
        <v>2248169</v>
      </c>
      <c r="G1117" s="119">
        <v>0</v>
      </c>
      <c r="H1117" s="122">
        <v>2248169</v>
      </c>
      <c r="I1117" s="120">
        <f t="shared" si="19"/>
        <v>2248169</v>
      </c>
      <c r="J1117" s="104" t="s">
        <v>454</v>
      </c>
      <c r="K1117" s="104" t="s">
        <v>545</v>
      </c>
      <c r="L1117" s="103">
        <v>24</v>
      </c>
      <c r="M1117" s="121"/>
      <c r="N1117" s="130"/>
    </row>
    <row r="1118" spans="1:14" hidden="1" x14ac:dyDescent="0.25">
      <c r="A1118" s="117" t="s">
        <v>2458</v>
      </c>
      <c r="B1118" s="2" t="s">
        <v>177</v>
      </c>
      <c r="C1118" s="2" t="e">
        <v>#NAME?</v>
      </c>
      <c r="D1118" s="2" t="s">
        <v>1</v>
      </c>
      <c r="E1118" s="118">
        <v>0</v>
      </c>
      <c r="F1118" s="119">
        <v>10878458</v>
      </c>
      <c r="G1118" s="119">
        <v>0</v>
      </c>
      <c r="H1118" s="122">
        <v>10878458</v>
      </c>
      <c r="I1118" s="120">
        <f t="shared" si="19"/>
        <v>10878458</v>
      </c>
      <c r="J1118" s="104" t="s">
        <v>454</v>
      </c>
      <c r="K1118" s="104" t="s">
        <v>545</v>
      </c>
      <c r="L1118" s="103">
        <v>24</v>
      </c>
      <c r="M1118" s="121"/>
      <c r="N1118" s="130"/>
    </row>
    <row r="1119" spans="1:14" hidden="1" x14ac:dyDescent="0.25">
      <c r="A1119" s="117" t="s">
        <v>2459</v>
      </c>
      <c r="B1119" s="2" t="s">
        <v>138</v>
      </c>
      <c r="C1119" s="2" t="e">
        <v>#NAME?</v>
      </c>
      <c r="D1119" s="2" t="s">
        <v>1</v>
      </c>
      <c r="E1119" s="118">
        <v>0</v>
      </c>
      <c r="F1119" s="119">
        <v>1338724</v>
      </c>
      <c r="G1119" s="119">
        <v>0</v>
      </c>
      <c r="H1119" s="122">
        <v>1338724</v>
      </c>
      <c r="I1119" s="120">
        <f t="shared" si="19"/>
        <v>1338724</v>
      </c>
      <c r="J1119" s="104" t="s">
        <v>454</v>
      </c>
      <c r="K1119" s="104" t="s">
        <v>545</v>
      </c>
      <c r="L1119" s="103">
        <v>24</v>
      </c>
      <c r="M1119" s="121"/>
      <c r="N1119" s="130"/>
    </row>
    <row r="1120" spans="1:14" hidden="1" x14ac:dyDescent="0.25">
      <c r="A1120" s="117" t="s">
        <v>2460</v>
      </c>
      <c r="B1120" s="2" t="s">
        <v>135</v>
      </c>
      <c r="C1120" s="2" t="e">
        <v>#NAME?</v>
      </c>
      <c r="D1120" s="2" t="s">
        <v>1</v>
      </c>
      <c r="E1120" s="118">
        <v>0</v>
      </c>
      <c r="F1120" s="119">
        <v>167179</v>
      </c>
      <c r="G1120" s="119">
        <v>0</v>
      </c>
      <c r="H1120" s="122">
        <v>167179</v>
      </c>
      <c r="I1120" s="120">
        <f t="shared" si="19"/>
        <v>167179</v>
      </c>
      <c r="J1120" s="104" t="s">
        <v>454</v>
      </c>
      <c r="K1120" s="104" t="s">
        <v>545</v>
      </c>
      <c r="L1120" s="103">
        <v>24</v>
      </c>
      <c r="M1120" s="121"/>
      <c r="N1120" s="130"/>
    </row>
    <row r="1121" spans="1:14" hidden="1" x14ac:dyDescent="0.25">
      <c r="A1121" s="117" t="s">
        <v>2461</v>
      </c>
      <c r="B1121" s="2" t="s">
        <v>550</v>
      </c>
      <c r="C1121" s="2" t="e">
        <v>#NAME?</v>
      </c>
      <c r="D1121" s="2" t="s">
        <v>1</v>
      </c>
      <c r="E1121" s="118">
        <v>0</v>
      </c>
      <c r="F1121" s="119">
        <v>3360342</v>
      </c>
      <c r="G1121" s="119">
        <v>0</v>
      </c>
      <c r="H1121" s="122">
        <v>3360342</v>
      </c>
      <c r="I1121" s="120">
        <f t="shared" si="19"/>
        <v>3360342</v>
      </c>
      <c r="J1121" s="104" t="s">
        <v>454</v>
      </c>
      <c r="K1121" s="104" t="s">
        <v>545</v>
      </c>
      <c r="L1121" s="103">
        <v>24</v>
      </c>
      <c r="M1121" s="121"/>
      <c r="N1121" s="130"/>
    </row>
    <row r="1122" spans="1:14" hidden="1" x14ac:dyDescent="0.25">
      <c r="A1122" s="117" t="s">
        <v>2462</v>
      </c>
      <c r="B1122" s="2" t="s">
        <v>134</v>
      </c>
      <c r="C1122" s="2" t="e">
        <v>#NAME?</v>
      </c>
      <c r="D1122" s="2" t="s">
        <v>1</v>
      </c>
      <c r="E1122" s="118">
        <v>0</v>
      </c>
      <c r="F1122" s="119">
        <v>112248</v>
      </c>
      <c r="G1122" s="119">
        <v>0</v>
      </c>
      <c r="H1122" s="122">
        <v>112248</v>
      </c>
      <c r="I1122" s="120">
        <f t="shared" si="19"/>
        <v>112248</v>
      </c>
      <c r="J1122" s="104" t="s">
        <v>454</v>
      </c>
      <c r="K1122" s="104" t="s">
        <v>545</v>
      </c>
      <c r="L1122" s="103">
        <v>24</v>
      </c>
      <c r="M1122" s="121"/>
      <c r="N1122" s="130"/>
    </row>
    <row r="1123" spans="1:14" hidden="1" x14ac:dyDescent="0.25">
      <c r="A1123" s="117" t="s">
        <v>2463</v>
      </c>
      <c r="B1123" s="2" t="s">
        <v>549</v>
      </c>
      <c r="C1123" s="2" t="e">
        <v>#NAME?</v>
      </c>
      <c r="D1123" s="2" t="s">
        <v>1</v>
      </c>
      <c r="E1123" s="118">
        <v>0</v>
      </c>
      <c r="F1123" s="119">
        <v>2416492</v>
      </c>
      <c r="G1123" s="119">
        <v>0</v>
      </c>
      <c r="H1123" s="122">
        <v>2416492</v>
      </c>
      <c r="I1123" s="120">
        <f t="shared" si="19"/>
        <v>2416492</v>
      </c>
      <c r="J1123" s="104" t="s">
        <v>454</v>
      </c>
      <c r="K1123" s="104" t="s">
        <v>545</v>
      </c>
      <c r="L1123" s="103">
        <v>24</v>
      </c>
      <c r="M1123" s="121"/>
      <c r="N1123" s="130"/>
    </row>
    <row r="1124" spans="1:14" hidden="1" x14ac:dyDescent="0.25">
      <c r="A1124" s="117" t="s">
        <v>2464</v>
      </c>
      <c r="B1124" s="2" t="s">
        <v>136</v>
      </c>
      <c r="C1124" s="2" t="e">
        <v>#NAME?</v>
      </c>
      <c r="D1124" s="2" t="s">
        <v>1</v>
      </c>
      <c r="E1124" s="118">
        <v>0</v>
      </c>
      <c r="F1124" s="119">
        <v>140473</v>
      </c>
      <c r="G1124" s="119">
        <v>0</v>
      </c>
      <c r="H1124" s="122">
        <v>140473</v>
      </c>
      <c r="I1124" s="120">
        <f t="shared" si="19"/>
        <v>140473</v>
      </c>
      <c r="J1124" s="104" t="s">
        <v>454</v>
      </c>
      <c r="K1124" s="104" t="s">
        <v>545</v>
      </c>
      <c r="L1124" s="103">
        <v>24</v>
      </c>
      <c r="M1124" s="121"/>
      <c r="N1124" s="130"/>
    </row>
    <row r="1125" spans="1:14" hidden="1" x14ac:dyDescent="0.25">
      <c r="A1125" s="117" t="s">
        <v>2465</v>
      </c>
      <c r="B1125" s="2" t="s">
        <v>137</v>
      </c>
      <c r="C1125" s="2" t="e">
        <v>#NAME?</v>
      </c>
      <c r="D1125" s="2" t="s">
        <v>1</v>
      </c>
      <c r="E1125" s="118">
        <v>0</v>
      </c>
      <c r="F1125" s="119">
        <v>2060175</v>
      </c>
      <c r="G1125" s="119">
        <v>10006</v>
      </c>
      <c r="H1125" s="122">
        <v>2050169</v>
      </c>
      <c r="I1125" s="120">
        <f t="shared" si="19"/>
        <v>2050169</v>
      </c>
      <c r="J1125" s="104" t="s">
        <v>454</v>
      </c>
      <c r="K1125" s="104" t="s">
        <v>545</v>
      </c>
      <c r="L1125" s="103">
        <v>24</v>
      </c>
      <c r="M1125" s="121"/>
      <c r="N1125" s="130"/>
    </row>
    <row r="1126" spans="1:14" hidden="1" x14ac:dyDescent="0.25">
      <c r="A1126" s="117" t="s">
        <v>2466</v>
      </c>
      <c r="B1126" s="2" t="s">
        <v>2467</v>
      </c>
      <c r="C1126" s="2" t="e">
        <v>#NAME?</v>
      </c>
      <c r="D1126" s="2" t="s">
        <v>1</v>
      </c>
      <c r="E1126" s="118">
        <v>0</v>
      </c>
      <c r="F1126" s="119">
        <v>165595</v>
      </c>
      <c r="G1126" s="119">
        <v>0</v>
      </c>
      <c r="H1126" s="122">
        <v>165595</v>
      </c>
      <c r="I1126" s="120">
        <f t="shared" si="19"/>
        <v>165595</v>
      </c>
      <c r="J1126" s="104" t="s">
        <v>454</v>
      </c>
      <c r="K1126" s="104" t="s">
        <v>545</v>
      </c>
      <c r="L1126" s="103">
        <v>24</v>
      </c>
      <c r="M1126" s="121"/>
      <c r="N1126" s="130"/>
    </row>
    <row r="1127" spans="1:14" hidden="1" x14ac:dyDescent="0.25">
      <c r="A1127" s="117" t="s">
        <v>2468</v>
      </c>
      <c r="B1127" s="2" t="s">
        <v>414</v>
      </c>
      <c r="C1127" s="2" t="e">
        <v>#NAME?</v>
      </c>
      <c r="D1127" s="2" t="s">
        <v>1</v>
      </c>
      <c r="E1127" s="118">
        <v>0</v>
      </c>
      <c r="F1127" s="119">
        <v>70057</v>
      </c>
      <c r="G1127" s="119">
        <v>0</v>
      </c>
      <c r="H1127" s="122">
        <v>70057</v>
      </c>
      <c r="I1127" s="120">
        <f t="shared" si="19"/>
        <v>70057</v>
      </c>
      <c r="J1127" s="104" t="s">
        <v>454</v>
      </c>
      <c r="K1127" s="104" t="s">
        <v>545</v>
      </c>
      <c r="L1127" s="103">
        <v>24</v>
      </c>
      <c r="M1127" s="121"/>
      <c r="N1127" s="130"/>
    </row>
    <row r="1128" spans="1:14" s="116" customFormat="1" x14ac:dyDescent="0.25">
      <c r="A1128" s="162" t="s">
        <v>2469</v>
      </c>
      <c r="B1128" s="163" t="s">
        <v>133</v>
      </c>
      <c r="C1128" s="163" t="e">
        <v>#NAME?</v>
      </c>
      <c r="D1128" s="163" t="s">
        <v>1</v>
      </c>
      <c r="E1128" s="164">
        <v>0</v>
      </c>
      <c r="F1128" s="165">
        <v>112353</v>
      </c>
      <c r="G1128" s="165">
        <v>0</v>
      </c>
      <c r="H1128" s="166">
        <v>112353</v>
      </c>
      <c r="I1128" s="167">
        <f t="shared" si="19"/>
        <v>112353</v>
      </c>
      <c r="J1128" s="168" t="s">
        <v>454</v>
      </c>
      <c r="K1128" s="168" t="s">
        <v>545</v>
      </c>
      <c r="L1128" s="116">
        <v>24</v>
      </c>
      <c r="M1128" s="169"/>
      <c r="N1128" s="170"/>
    </row>
    <row r="1129" spans="1:14" hidden="1" x14ac:dyDescent="0.25">
      <c r="A1129" s="117" t="s">
        <v>2470</v>
      </c>
      <c r="B1129" s="2" t="s">
        <v>548</v>
      </c>
      <c r="C1129" s="2" t="e">
        <v>#NAME?</v>
      </c>
      <c r="D1129" s="2" t="s">
        <v>1</v>
      </c>
      <c r="E1129" s="118">
        <v>0</v>
      </c>
      <c r="F1129" s="119">
        <v>518745</v>
      </c>
      <c r="G1129" s="119">
        <v>0</v>
      </c>
      <c r="H1129" s="122">
        <v>518745</v>
      </c>
      <c r="I1129" s="120">
        <f t="shared" si="19"/>
        <v>518745</v>
      </c>
      <c r="J1129" s="104" t="s">
        <v>454</v>
      </c>
      <c r="K1129" s="104" t="s">
        <v>545</v>
      </c>
      <c r="L1129" s="103">
        <v>24</v>
      </c>
      <c r="M1129" s="121"/>
      <c r="N1129" s="130"/>
    </row>
    <row r="1130" spans="1:14" hidden="1" x14ac:dyDescent="0.25">
      <c r="A1130" s="117" t="s">
        <v>2471</v>
      </c>
      <c r="B1130" s="2" t="s">
        <v>547</v>
      </c>
      <c r="C1130" s="2" t="e">
        <v>#NAME?</v>
      </c>
      <c r="D1130" s="2" t="s">
        <v>1</v>
      </c>
      <c r="E1130" s="118">
        <v>0</v>
      </c>
      <c r="F1130" s="119">
        <v>69257</v>
      </c>
      <c r="G1130" s="119">
        <v>0</v>
      </c>
      <c r="H1130" s="122">
        <v>69257</v>
      </c>
      <c r="I1130" s="120">
        <f t="shared" si="19"/>
        <v>69257</v>
      </c>
      <c r="J1130" s="104" t="s">
        <v>454</v>
      </c>
      <c r="K1130" s="104" t="s">
        <v>545</v>
      </c>
      <c r="L1130" s="103">
        <v>24</v>
      </c>
      <c r="M1130" s="121"/>
      <c r="N1130" s="130"/>
    </row>
    <row r="1131" spans="1:14" hidden="1" x14ac:dyDescent="0.25">
      <c r="A1131" s="117" t="s">
        <v>2472</v>
      </c>
      <c r="B1131" s="2" t="s">
        <v>169</v>
      </c>
      <c r="C1131" s="2" t="e">
        <v>#NAME?</v>
      </c>
      <c r="D1131" s="2" t="s">
        <v>1</v>
      </c>
      <c r="E1131" s="118">
        <v>0</v>
      </c>
      <c r="F1131" s="119">
        <v>126142</v>
      </c>
      <c r="G1131" s="119">
        <v>0</v>
      </c>
      <c r="H1131" s="122">
        <v>126142</v>
      </c>
      <c r="I1131" s="120">
        <f t="shared" si="19"/>
        <v>126142</v>
      </c>
      <c r="J1131" s="104" t="s">
        <v>454</v>
      </c>
      <c r="K1131" s="104" t="s">
        <v>545</v>
      </c>
      <c r="L1131" s="103">
        <v>24</v>
      </c>
      <c r="M1131" s="121"/>
      <c r="N1131" s="130"/>
    </row>
    <row r="1132" spans="1:14" hidden="1" x14ac:dyDescent="0.25">
      <c r="A1132" s="117" t="s">
        <v>2473</v>
      </c>
      <c r="B1132" s="2" t="s">
        <v>546</v>
      </c>
      <c r="C1132" s="2" t="e">
        <v>#NAME?</v>
      </c>
      <c r="D1132" s="2" t="s">
        <v>1</v>
      </c>
      <c r="E1132" s="118">
        <v>0</v>
      </c>
      <c r="F1132" s="119">
        <v>689999</v>
      </c>
      <c r="G1132" s="119">
        <v>0</v>
      </c>
      <c r="H1132" s="122">
        <v>689999</v>
      </c>
      <c r="I1132" s="120">
        <f t="shared" si="19"/>
        <v>689999</v>
      </c>
      <c r="J1132" s="104" t="s">
        <v>454</v>
      </c>
      <c r="K1132" s="104" t="s">
        <v>545</v>
      </c>
      <c r="L1132" s="103">
        <v>24</v>
      </c>
      <c r="M1132" s="121"/>
      <c r="N1132" s="130"/>
    </row>
    <row r="1133" spans="1:14" hidden="1" x14ac:dyDescent="0.25">
      <c r="A1133" s="117" t="s">
        <v>2474</v>
      </c>
      <c r="B1133" s="2" t="s">
        <v>556</v>
      </c>
      <c r="C1133" s="2" t="e">
        <v>#NAME?</v>
      </c>
      <c r="D1133" s="2" t="s">
        <v>1</v>
      </c>
      <c r="E1133" s="118">
        <v>0</v>
      </c>
      <c r="F1133" s="119">
        <v>131141</v>
      </c>
      <c r="G1133" s="119">
        <v>0</v>
      </c>
      <c r="H1133" s="122">
        <v>131141</v>
      </c>
      <c r="I1133" s="120">
        <f t="shared" si="19"/>
        <v>131141</v>
      </c>
      <c r="J1133" s="104" t="s">
        <v>454</v>
      </c>
      <c r="K1133" s="104" t="s">
        <v>545</v>
      </c>
      <c r="L1133" s="103">
        <v>24</v>
      </c>
      <c r="M1133" s="121"/>
      <c r="N1133" s="130"/>
    </row>
    <row r="1134" spans="1:14" hidden="1" x14ac:dyDescent="0.25">
      <c r="A1134" s="117" t="s">
        <v>2475</v>
      </c>
      <c r="B1134" s="2" t="s">
        <v>557</v>
      </c>
      <c r="C1134" s="2" t="e">
        <v>#NAME?</v>
      </c>
      <c r="D1134" s="2" t="s">
        <v>1</v>
      </c>
      <c r="E1134" s="118">
        <v>0</v>
      </c>
      <c r="F1134" s="119">
        <v>2755461</v>
      </c>
      <c r="G1134" s="119">
        <v>0</v>
      </c>
      <c r="H1134" s="122">
        <v>2755461</v>
      </c>
      <c r="I1134" s="120">
        <f t="shared" si="19"/>
        <v>2755461</v>
      </c>
      <c r="J1134" s="104" t="s">
        <v>454</v>
      </c>
      <c r="K1134" s="104" t="s">
        <v>545</v>
      </c>
      <c r="L1134" s="103">
        <v>24</v>
      </c>
      <c r="M1134" s="121"/>
      <c r="N1134" s="130"/>
    </row>
    <row r="1135" spans="1:14" hidden="1" x14ac:dyDescent="0.25">
      <c r="A1135" s="117" t="s">
        <v>2476</v>
      </c>
      <c r="B1135" s="2" t="s">
        <v>555</v>
      </c>
      <c r="C1135" s="2" t="e">
        <v>#NAME?</v>
      </c>
      <c r="D1135" s="2" t="s">
        <v>1</v>
      </c>
      <c r="E1135" s="118">
        <v>0</v>
      </c>
      <c r="F1135" s="119">
        <v>61184</v>
      </c>
      <c r="G1135" s="119">
        <v>0</v>
      </c>
      <c r="H1135" s="122">
        <v>61184</v>
      </c>
      <c r="I1135" s="120">
        <f t="shared" si="19"/>
        <v>61184</v>
      </c>
      <c r="J1135" s="104" t="s">
        <v>454</v>
      </c>
      <c r="K1135" s="104" t="s">
        <v>545</v>
      </c>
      <c r="L1135" s="103">
        <v>24</v>
      </c>
      <c r="M1135" s="121"/>
      <c r="N1135" s="130"/>
    </row>
    <row r="1136" spans="1:14" hidden="1" x14ac:dyDescent="0.25">
      <c r="A1136" s="117" t="s">
        <v>2477</v>
      </c>
      <c r="B1136" s="2" t="s">
        <v>630</v>
      </c>
      <c r="C1136" s="2" t="e">
        <v>#NAME?</v>
      </c>
      <c r="D1136" s="2" t="s">
        <v>1</v>
      </c>
      <c r="E1136" s="118">
        <v>0</v>
      </c>
      <c r="F1136" s="119">
        <v>287094</v>
      </c>
      <c r="G1136" s="119">
        <v>0</v>
      </c>
      <c r="H1136" s="122">
        <v>287094</v>
      </c>
      <c r="I1136" s="120">
        <f t="shared" si="19"/>
        <v>287094</v>
      </c>
      <c r="J1136" s="104" t="s">
        <v>454</v>
      </c>
      <c r="K1136" s="104" t="s">
        <v>545</v>
      </c>
      <c r="L1136" s="103">
        <v>24</v>
      </c>
      <c r="M1136" s="121"/>
      <c r="N1136" s="130"/>
    </row>
    <row r="1137" spans="1:14" hidden="1" x14ac:dyDescent="0.25">
      <c r="A1137" s="117" t="s">
        <v>2478</v>
      </c>
      <c r="B1137" s="2" t="s">
        <v>558</v>
      </c>
      <c r="C1137" s="2" t="e">
        <v>#NAME?</v>
      </c>
      <c r="D1137" s="2" t="s">
        <v>1</v>
      </c>
      <c r="E1137" s="118">
        <v>0</v>
      </c>
      <c r="F1137" s="119">
        <v>2814084</v>
      </c>
      <c r="G1137" s="119">
        <v>3400</v>
      </c>
      <c r="H1137" s="122">
        <v>2810684</v>
      </c>
      <c r="I1137" s="120">
        <f t="shared" si="19"/>
        <v>2810684</v>
      </c>
      <c r="J1137" s="104" t="s">
        <v>454</v>
      </c>
      <c r="K1137" s="104" t="s">
        <v>545</v>
      </c>
      <c r="L1137" s="103">
        <v>24</v>
      </c>
      <c r="M1137" s="121"/>
      <c r="N1137" s="130"/>
    </row>
    <row r="1138" spans="1:14" hidden="1" x14ac:dyDescent="0.25">
      <c r="A1138" s="117" t="s">
        <v>2479</v>
      </c>
      <c r="B1138" s="2" t="s">
        <v>553</v>
      </c>
      <c r="C1138" s="2" t="e">
        <v>#NAME?</v>
      </c>
      <c r="D1138" s="2" t="s">
        <v>1</v>
      </c>
      <c r="E1138" s="118">
        <v>0</v>
      </c>
      <c r="F1138" s="119">
        <v>5775308</v>
      </c>
      <c r="G1138" s="119">
        <v>165200</v>
      </c>
      <c r="H1138" s="122">
        <v>5610108</v>
      </c>
      <c r="I1138" s="120">
        <f t="shared" si="19"/>
        <v>5610108</v>
      </c>
      <c r="J1138" s="104" t="s">
        <v>454</v>
      </c>
      <c r="K1138" s="104" t="s">
        <v>545</v>
      </c>
      <c r="L1138" s="103">
        <v>24</v>
      </c>
      <c r="M1138" s="121"/>
      <c r="N1138" s="130"/>
    </row>
    <row r="1139" spans="1:14" hidden="1" x14ac:dyDescent="0.25">
      <c r="A1139" s="117" t="s">
        <v>2480</v>
      </c>
      <c r="B1139" s="2" t="s">
        <v>187</v>
      </c>
      <c r="C1139" s="2" t="e">
        <v>#NAME?</v>
      </c>
      <c r="D1139" s="2" t="s">
        <v>1</v>
      </c>
      <c r="E1139" s="118">
        <v>0</v>
      </c>
      <c r="F1139" s="119">
        <v>19341</v>
      </c>
      <c r="G1139" s="119">
        <v>0</v>
      </c>
      <c r="H1139" s="122">
        <v>19341</v>
      </c>
      <c r="I1139" s="120">
        <f t="shared" si="19"/>
        <v>19341</v>
      </c>
      <c r="J1139" s="104" t="s">
        <v>454</v>
      </c>
      <c r="K1139" s="104" t="s">
        <v>545</v>
      </c>
      <c r="L1139" s="103">
        <v>24</v>
      </c>
      <c r="M1139" s="121"/>
      <c r="N1139" s="130"/>
    </row>
    <row r="1140" spans="1:14" hidden="1" x14ac:dyDescent="0.25">
      <c r="A1140" s="117" t="s">
        <v>2481</v>
      </c>
      <c r="B1140" s="2" t="s">
        <v>186</v>
      </c>
      <c r="C1140" s="2" t="e">
        <v>#NAME?</v>
      </c>
      <c r="D1140" s="2" t="s">
        <v>1</v>
      </c>
      <c r="E1140" s="118">
        <v>0</v>
      </c>
      <c r="F1140" s="119">
        <v>117027</v>
      </c>
      <c r="G1140" s="119">
        <v>18200</v>
      </c>
      <c r="H1140" s="122">
        <v>98827</v>
      </c>
      <c r="I1140" s="120">
        <f t="shared" si="19"/>
        <v>98827</v>
      </c>
      <c r="J1140" s="104" t="s">
        <v>454</v>
      </c>
      <c r="K1140" s="104" t="s">
        <v>545</v>
      </c>
      <c r="L1140" s="103">
        <v>24</v>
      </c>
      <c r="M1140" s="121"/>
      <c r="N1140" s="130"/>
    </row>
    <row r="1141" spans="1:14" hidden="1" x14ac:dyDescent="0.25">
      <c r="A1141" s="117" t="s">
        <v>2482</v>
      </c>
      <c r="B1141" s="2" t="s">
        <v>551</v>
      </c>
      <c r="C1141" s="2" t="e">
        <v>#NAME?</v>
      </c>
      <c r="D1141" s="2" t="s">
        <v>1</v>
      </c>
      <c r="E1141" s="118">
        <v>0</v>
      </c>
      <c r="F1141" s="119">
        <v>286200</v>
      </c>
      <c r="G1141" s="119">
        <v>0</v>
      </c>
      <c r="H1141" s="122">
        <v>286200</v>
      </c>
      <c r="I1141" s="120">
        <f t="shared" si="19"/>
        <v>286200</v>
      </c>
      <c r="J1141" s="104" t="s">
        <v>454</v>
      </c>
      <c r="K1141" s="104" t="s">
        <v>545</v>
      </c>
      <c r="L1141" s="103">
        <v>24</v>
      </c>
      <c r="M1141" s="121"/>
      <c r="N1141" s="130"/>
    </row>
    <row r="1142" spans="1:14" ht="30" hidden="1" x14ac:dyDescent="0.25">
      <c r="A1142" s="117" t="s">
        <v>2483</v>
      </c>
      <c r="B1142" s="2" t="s">
        <v>552</v>
      </c>
      <c r="C1142" s="2" t="e">
        <v>#NAME?</v>
      </c>
      <c r="D1142" s="2" t="s">
        <v>1</v>
      </c>
      <c r="E1142" s="118">
        <v>0</v>
      </c>
      <c r="F1142" s="119">
        <v>39648</v>
      </c>
      <c r="G1142" s="119">
        <v>0</v>
      </c>
      <c r="H1142" s="122">
        <v>39648</v>
      </c>
      <c r="I1142" s="120">
        <f t="shared" si="19"/>
        <v>39648</v>
      </c>
      <c r="J1142" s="104" t="s">
        <v>454</v>
      </c>
      <c r="K1142" s="104" t="s">
        <v>470</v>
      </c>
      <c r="L1142" s="103">
        <v>24</v>
      </c>
      <c r="M1142" s="121"/>
      <c r="N1142" s="130"/>
    </row>
    <row r="1143" spans="1:14" ht="30" hidden="1" x14ac:dyDescent="0.25">
      <c r="A1143" s="117" t="s">
        <v>2484</v>
      </c>
      <c r="B1143" s="2" t="s">
        <v>140</v>
      </c>
      <c r="C1143" s="2" t="e">
        <v>#NAME?</v>
      </c>
      <c r="D1143" s="2" t="s">
        <v>1</v>
      </c>
      <c r="E1143" s="118">
        <v>0</v>
      </c>
      <c r="F1143" s="119">
        <v>413472</v>
      </c>
      <c r="G1143" s="119">
        <v>0</v>
      </c>
      <c r="H1143" s="122">
        <v>413472</v>
      </c>
      <c r="I1143" s="120">
        <f t="shared" si="19"/>
        <v>413472</v>
      </c>
      <c r="J1143" s="104" t="s">
        <v>454</v>
      </c>
      <c r="K1143" s="104" t="s">
        <v>470</v>
      </c>
      <c r="L1143" s="103">
        <v>24</v>
      </c>
      <c r="M1143" s="121"/>
      <c r="N1143" s="130"/>
    </row>
    <row r="1144" spans="1:14" hidden="1" x14ac:dyDescent="0.25">
      <c r="A1144" s="117" t="s">
        <v>2485</v>
      </c>
      <c r="B1144" s="2" t="s">
        <v>388</v>
      </c>
      <c r="C1144" s="2" t="e">
        <v>#NAME?</v>
      </c>
      <c r="D1144" s="2" t="s">
        <v>1</v>
      </c>
      <c r="E1144" s="118">
        <v>0</v>
      </c>
      <c r="F1144" s="119">
        <v>5310</v>
      </c>
      <c r="G1144" s="119">
        <v>0</v>
      </c>
      <c r="H1144" s="122">
        <v>5310</v>
      </c>
      <c r="I1144" s="120">
        <f t="shared" si="19"/>
        <v>5310</v>
      </c>
      <c r="J1144" s="104" t="s">
        <v>454</v>
      </c>
      <c r="K1144" s="104" t="s">
        <v>457</v>
      </c>
      <c r="L1144" s="103">
        <v>26</v>
      </c>
      <c r="M1144" s="121"/>
      <c r="N1144" s="130"/>
    </row>
    <row r="1145" spans="1:14" hidden="1" x14ac:dyDescent="0.25">
      <c r="A1145" s="117" t="s">
        <v>2486</v>
      </c>
      <c r="B1145" s="2" t="s">
        <v>2487</v>
      </c>
      <c r="C1145" s="2" t="e">
        <v>#NAME?</v>
      </c>
      <c r="D1145" s="2" t="s">
        <v>1</v>
      </c>
      <c r="E1145" s="118">
        <v>0</v>
      </c>
      <c r="F1145" s="119">
        <v>376315</v>
      </c>
      <c r="G1145" s="119">
        <v>0</v>
      </c>
      <c r="H1145" s="122">
        <v>376315</v>
      </c>
      <c r="I1145" s="120">
        <f t="shared" si="19"/>
        <v>376315</v>
      </c>
      <c r="J1145" s="104" t="s">
        <v>454</v>
      </c>
      <c r="K1145" s="104" t="s">
        <v>457</v>
      </c>
      <c r="L1145" s="103">
        <v>26</v>
      </c>
      <c r="M1145" s="121"/>
      <c r="N1145" s="130"/>
    </row>
    <row r="1146" spans="1:14" hidden="1" x14ac:dyDescent="0.25">
      <c r="A1146" s="117" t="s">
        <v>2488</v>
      </c>
      <c r="B1146" s="2" t="s">
        <v>178</v>
      </c>
      <c r="C1146" s="2" t="e">
        <v>#NAME?</v>
      </c>
      <c r="D1146" s="2" t="s">
        <v>1</v>
      </c>
      <c r="E1146" s="118">
        <v>0</v>
      </c>
      <c r="F1146" s="119">
        <v>1076376</v>
      </c>
      <c r="G1146" s="119">
        <v>0</v>
      </c>
      <c r="H1146" s="122">
        <v>1076376</v>
      </c>
      <c r="I1146" s="120">
        <f t="shared" si="19"/>
        <v>1076376</v>
      </c>
      <c r="J1146" s="104" t="s">
        <v>454</v>
      </c>
      <c r="K1146" s="104" t="s">
        <v>457</v>
      </c>
      <c r="L1146" s="103">
        <v>26</v>
      </c>
      <c r="M1146" s="121"/>
      <c r="N1146" s="130"/>
    </row>
    <row r="1147" spans="1:14" hidden="1" x14ac:dyDescent="0.25">
      <c r="A1147" s="117" t="s">
        <v>2489</v>
      </c>
      <c r="B1147" s="2" t="s">
        <v>348</v>
      </c>
      <c r="C1147" s="2" t="e">
        <v>#NAME?</v>
      </c>
      <c r="D1147" s="2" t="s">
        <v>1</v>
      </c>
      <c r="E1147" s="118">
        <v>0</v>
      </c>
      <c r="F1147" s="119">
        <v>12813683</v>
      </c>
      <c r="G1147" s="119">
        <v>0</v>
      </c>
      <c r="H1147" s="122">
        <v>12813683</v>
      </c>
      <c r="I1147" s="120">
        <f t="shared" si="19"/>
        <v>12813683</v>
      </c>
      <c r="J1147" s="104" t="s">
        <v>454</v>
      </c>
      <c r="K1147" s="104" t="s">
        <v>457</v>
      </c>
      <c r="L1147" s="103">
        <v>26</v>
      </c>
      <c r="M1147" s="121"/>
      <c r="N1147" s="130"/>
    </row>
    <row r="1148" spans="1:14" hidden="1" x14ac:dyDescent="0.25">
      <c r="A1148" s="117" t="s">
        <v>2490</v>
      </c>
      <c r="B1148" s="2" t="s">
        <v>6</v>
      </c>
      <c r="C1148" s="2" t="e">
        <v>#NAME?</v>
      </c>
      <c r="D1148" s="2" t="s">
        <v>1</v>
      </c>
      <c r="E1148" s="118">
        <v>0</v>
      </c>
      <c r="F1148" s="119">
        <v>151389</v>
      </c>
      <c r="G1148" s="119">
        <v>0</v>
      </c>
      <c r="H1148" s="122">
        <v>151389</v>
      </c>
      <c r="I1148" s="120">
        <f t="shared" si="19"/>
        <v>151389</v>
      </c>
      <c r="J1148" s="104" t="s">
        <v>454</v>
      </c>
      <c r="K1148" s="104" t="s">
        <v>457</v>
      </c>
      <c r="L1148" s="103">
        <v>26</v>
      </c>
      <c r="M1148" s="121"/>
      <c r="N1148" s="130"/>
    </row>
    <row r="1149" spans="1:14" hidden="1" x14ac:dyDescent="0.25">
      <c r="A1149" s="117" t="s">
        <v>2491</v>
      </c>
      <c r="B1149" s="2" t="s">
        <v>7</v>
      </c>
      <c r="C1149" s="2" t="e">
        <v>#NAME?</v>
      </c>
      <c r="D1149" s="2" t="s">
        <v>1</v>
      </c>
      <c r="E1149" s="118">
        <v>0</v>
      </c>
      <c r="F1149" s="119">
        <v>2273336</v>
      </c>
      <c r="G1149" s="119">
        <v>7225</v>
      </c>
      <c r="H1149" s="122">
        <v>2266111</v>
      </c>
      <c r="I1149" s="120">
        <f t="shared" si="19"/>
        <v>2266111</v>
      </c>
      <c r="J1149" s="104" t="s">
        <v>454</v>
      </c>
      <c r="K1149" s="104" t="s">
        <v>458</v>
      </c>
      <c r="L1149" s="103">
        <v>26</v>
      </c>
      <c r="M1149" s="121"/>
      <c r="N1149" s="130"/>
    </row>
    <row r="1150" spans="1:14" hidden="1" x14ac:dyDescent="0.25">
      <c r="A1150" s="117" t="s">
        <v>2492</v>
      </c>
      <c r="B1150" s="2" t="s">
        <v>459</v>
      </c>
      <c r="C1150" s="2" t="e">
        <v>#NAME?</v>
      </c>
      <c r="D1150" s="2" t="s">
        <v>1</v>
      </c>
      <c r="E1150" s="118">
        <v>0</v>
      </c>
      <c r="F1150" s="119">
        <v>2427550</v>
      </c>
      <c r="G1150" s="119">
        <v>0</v>
      </c>
      <c r="H1150" s="122">
        <v>2427550</v>
      </c>
      <c r="I1150" s="120">
        <f t="shared" si="19"/>
        <v>2427550</v>
      </c>
      <c r="J1150" s="104" t="s">
        <v>454</v>
      </c>
      <c r="K1150" s="104" t="s">
        <v>457</v>
      </c>
      <c r="L1150" s="103">
        <v>26</v>
      </c>
      <c r="M1150" s="121"/>
      <c r="N1150" s="130"/>
    </row>
    <row r="1151" spans="1:14" hidden="1" x14ac:dyDescent="0.25">
      <c r="A1151" s="117" t="s">
        <v>2493</v>
      </c>
      <c r="B1151" s="2" t="s">
        <v>8</v>
      </c>
      <c r="C1151" s="2" t="e">
        <v>#NAME?</v>
      </c>
      <c r="D1151" s="2" t="s">
        <v>1</v>
      </c>
      <c r="E1151" s="118">
        <v>0</v>
      </c>
      <c r="F1151" s="119">
        <v>1066710</v>
      </c>
      <c r="G1151" s="119">
        <v>0</v>
      </c>
      <c r="H1151" s="122">
        <v>1066710</v>
      </c>
      <c r="I1151" s="120">
        <f t="shared" si="19"/>
        <v>1066710</v>
      </c>
      <c r="J1151" s="104" t="s">
        <v>454</v>
      </c>
      <c r="K1151" s="104" t="s">
        <v>457</v>
      </c>
      <c r="L1151" s="103">
        <v>26</v>
      </c>
      <c r="M1151" s="121"/>
      <c r="N1151" s="130"/>
    </row>
    <row r="1152" spans="1:14" hidden="1" x14ac:dyDescent="0.25">
      <c r="A1152" s="117" t="s">
        <v>2494</v>
      </c>
      <c r="B1152" s="2" t="s">
        <v>460</v>
      </c>
      <c r="C1152" s="2" t="e">
        <v>#NAME?</v>
      </c>
      <c r="D1152" s="2" t="s">
        <v>1</v>
      </c>
      <c r="E1152" s="118">
        <v>0</v>
      </c>
      <c r="F1152" s="119">
        <v>275102</v>
      </c>
      <c r="G1152" s="119">
        <v>0</v>
      </c>
      <c r="H1152" s="122">
        <v>275102</v>
      </c>
      <c r="I1152" s="120">
        <f t="shared" si="19"/>
        <v>275102</v>
      </c>
      <c r="J1152" s="104" t="s">
        <v>454</v>
      </c>
      <c r="K1152" s="104" t="s">
        <v>457</v>
      </c>
      <c r="L1152" s="103">
        <v>26</v>
      </c>
      <c r="M1152" s="121"/>
      <c r="N1152" s="130"/>
    </row>
    <row r="1153" spans="1:14" hidden="1" x14ac:dyDescent="0.25">
      <c r="A1153" s="117" t="s">
        <v>2495</v>
      </c>
      <c r="B1153" s="2" t="s">
        <v>10</v>
      </c>
      <c r="C1153" s="2" t="e">
        <v>#NAME?</v>
      </c>
      <c r="D1153" s="2" t="s">
        <v>1</v>
      </c>
      <c r="E1153" s="118">
        <v>0</v>
      </c>
      <c r="F1153" s="119">
        <v>12420055</v>
      </c>
      <c r="G1153" s="119">
        <v>19500</v>
      </c>
      <c r="H1153" s="122">
        <v>12400555</v>
      </c>
      <c r="I1153" s="120">
        <f t="shared" si="19"/>
        <v>12400555</v>
      </c>
      <c r="J1153" s="104" t="s">
        <v>454</v>
      </c>
      <c r="K1153" s="104" t="s">
        <v>458</v>
      </c>
      <c r="L1153" s="103">
        <v>26</v>
      </c>
      <c r="M1153" s="121"/>
      <c r="N1153" s="130"/>
    </row>
    <row r="1154" spans="1:14" hidden="1" x14ac:dyDescent="0.25">
      <c r="A1154" s="117" t="s">
        <v>2496</v>
      </c>
      <c r="B1154" s="2" t="s">
        <v>11</v>
      </c>
      <c r="C1154" s="2" t="e">
        <v>#NAME?</v>
      </c>
      <c r="D1154" s="2" t="s">
        <v>1</v>
      </c>
      <c r="E1154" s="118">
        <v>0</v>
      </c>
      <c r="F1154" s="119">
        <v>591592</v>
      </c>
      <c r="G1154" s="119">
        <v>0</v>
      </c>
      <c r="H1154" s="122">
        <v>591592</v>
      </c>
      <c r="I1154" s="120">
        <f t="shared" si="19"/>
        <v>591592</v>
      </c>
      <c r="J1154" s="104" t="s">
        <v>454</v>
      </c>
      <c r="K1154" s="104" t="s">
        <v>457</v>
      </c>
      <c r="L1154" s="103">
        <v>26</v>
      </c>
      <c r="M1154" s="121"/>
      <c r="N1154" s="130"/>
    </row>
    <row r="1155" spans="1:14" hidden="1" x14ac:dyDescent="0.25">
      <c r="A1155" s="117" t="s">
        <v>2497</v>
      </c>
      <c r="B1155" s="2" t="s">
        <v>2498</v>
      </c>
      <c r="C1155" s="2" t="e">
        <v>#NAME?</v>
      </c>
      <c r="D1155" s="2" t="s">
        <v>1</v>
      </c>
      <c r="E1155" s="118">
        <v>0</v>
      </c>
      <c r="F1155" s="119">
        <v>225400</v>
      </c>
      <c r="G1155" s="119">
        <v>0</v>
      </c>
      <c r="H1155" s="122">
        <v>225400</v>
      </c>
      <c r="I1155" s="120">
        <f t="shared" si="19"/>
        <v>225400</v>
      </c>
      <c r="J1155" s="104" t="s">
        <v>454</v>
      </c>
      <c r="K1155" s="104" t="s">
        <v>501</v>
      </c>
      <c r="L1155" s="103">
        <v>26</v>
      </c>
      <c r="M1155" s="121"/>
      <c r="N1155" s="130"/>
    </row>
    <row r="1156" spans="1:14" hidden="1" x14ac:dyDescent="0.25">
      <c r="A1156" s="117" t="s">
        <v>2499</v>
      </c>
      <c r="B1156" s="2" t="s">
        <v>12</v>
      </c>
      <c r="C1156" s="2" t="e">
        <v>#NAME?</v>
      </c>
      <c r="D1156" s="2" t="s">
        <v>1</v>
      </c>
      <c r="E1156" s="118">
        <v>0</v>
      </c>
      <c r="F1156" s="119">
        <v>1267926</v>
      </c>
      <c r="G1156" s="119">
        <v>0</v>
      </c>
      <c r="H1156" s="122">
        <v>1267926</v>
      </c>
      <c r="I1156" s="120">
        <f t="shared" si="19"/>
        <v>1267926</v>
      </c>
      <c r="J1156" s="104" t="s">
        <v>454</v>
      </c>
      <c r="K1156" s="104" t="s">
        <v>457</v>
      </c>
      <c r="L1156" s="103">
        <v>26</v>
      </c>
      <c r="M1156" s="121"/>
      <c r="N1156" s="130"/>
    </row>
    <row r="1157" spans="1:14" hidden="1" x14ac:dyDescent="0.25">
      <c r="A1157" s="117" t="s">
        <v>2500</v>
      </c>
      <c r="B1157" s="2" t="s">
        <v>13</v>
      </c>
      <c r="C1157" s="2" t="e">
        <v>#NAME?</v>
      </c>
      <c r="D1157" s="2" t="s">
        <v>1</v>
      </c>
      <c r="E1157" s="118">
        <v>0</v>
      </c>
      <c r="F1157" s="119">
        <v>23961898</v>
      </c>
      <c r="G1157" s="119">
        <v>0</v>
      </c>
      <c r="H1157" s="122">
        <v>23961898</v>
      </c>
      <c r="I1157" s="120">
        <f t="shared" si="19"/>
        <v>23961898</v>
      </c>
      <c r="J1157" s="104" t="s">
        <v>454</v>
      </c>
      <c r="K1157" s="104" t="s">
        <v>457</v>
      </c>
      <c r="L1157" s="103">
        <v>26</v>
      </c>
      <c r="M1157" s="121"/>
      <c r="N1157" s="130"/>
    </row>
    <row r="1158" spans="1:14" hidden="1" x14ac:dyDescent="0.25">
      <c r="A1158" s="117" t="s">
        <v>2501</v>
      </c>
      <c r="B1158" s="2" t="s">
        <v>14</v>
      </c>
      <c r="C1158" s="2" t="e">
        <v>#NAME?</v>
      </c>
      <c r="D1158" s="2" t="s">
        <v>1</v>
      </c>
      <c r="E1158" s="118">
        <v>0</v>
      </c>
      <c r="F1158" s="119">
        <v>575156</v>
      </c>
      <c r="G1158" s="119">
        <v>0</v>
      </c>
      <c r="H1158" s="122">
        <v>575156</v>
      </c>
      <c r="I1158" s="120">
        <f t="shared" si="19"/>
        <v>575156</v>
      </c>
      <c r="J1158" s="104" t="s">
        <v>454</v>
      </c>
      <c r="K1158" s="104" t="s">
        <v>457</v>
      </c>
      <c r="L1158" s="103">
        <v>26</v>
      </c>
      <c r="M1158" s="121"/>
      <c r="N1158" s="130"/>
    </row>
    <row r="1159" spans="1:14" hidden="1" x14ac:dyDescent="0.25">
      <c r="A1159" s="117" t="s">
        <v>2502</v>
      </c>
      <c r="B1159" s="2" t="s">
        <v>15</v>
      </c>
      <c r="C1159" s="2" t="e">
        <v>#NAME?</v>
      </c>
      <c r="D1159" s="2" t="s">
        <v>1</v>
      </c>
      <c r="E1159" s="118">
        <v>0</v>
      </c>
      <c r="F1159" s="119">
        <v>10045629</v>
      </c>
      <c r="G1159" s="119">
        <v>0</v>
      </c>
      <c r="H1159" s="122">
        <v>10045629</v>
      </c>
      <c r="I1159" s="120">
        <f t="shared" si="19"/>
        <v>10045629</v>
      </c>
      <c r="J1159" s="104" t="s">
        <v>454</v>
      </c>
      <c r="K1159" s="104" t="s">
        <v>458</v>
      </c>
      <c r="L1159" s="103">
        <v>26</v>
      </c>
      <c r="M1159" s="121"/>
      <c r="N1159" s="130"/>
    </row>
    <row r="1160" spans="1:14" hidden="1" x14ac:dyDescent="0.25">
      <c r="A1160" s="117" t="s">
        <v>2503</v>
      </c>
      <c r="B1160" s="2" t="s">
        <v>16</v>
      </c>
      <c r="C1160" s="2" t="e">
        <v>#NAME?</v>
      </c>
      <c r="D1160" s="2" t="s">
        <v>1</v>
      </c>
      <c r="E1160" s="118">
        <v>0</v>
      </c>
      <c r="F1160" s="119">
        <v>92700</v>
      </c>
      <c r="G1160" s="119">
        <v>0</v>
      </c>
      <c r="H1160" s="122">
        <v>92700</v>
      </c>
      <c r="I1160" s="120">
        <f t="shared" si="19"/>
        <v>92700</v>
      </c>
      <c r="J1160" s="104" t="s">
        <v>454</v>
      </c>
      <c r="K1160" s="104" t="s">
        <v>535</v>
      </c>
      <c r="L1160" s="103">
        <v>25</v>
      </c>
      <c r="M1160" s="121"/>
      <c r="N1160" s="130"/>
    </row>
    <row r="1161" spans="1:14" hidden="1" x14ac:dyDescent="0.25">
      <c r="A1161" s="117" t="s">
        <v>2504</v>
      </c>
      <c r="B1161" s="2" t="s">
        <v>17</v>
      </c>
      <c r="C1161" s="2" t="e">
        <v>#NAME?</v>
      </c>
      <c r="D1161" s="2" t="s">
        <v>1</v>
      </c>
      <c r="E1161" s="118">
        <v>0</v>
      </c>
      <c r="F1161" s="119">
        <v>337232</v>
      </c>
      <c r="G1161" s="119">
        <v>0</v>
      </c>
      <c r="H1161" s="122">
        <v>337232</v>
      </c>
      <c r="I1161" s="120">
        <f t="shared" si="19"/>
        <v>337232</v>
      </c>
      <c r="J1161" s="104" t="s">
        <v>454</v>
      </c>
      <c r="K1161" s="104" t="s">
        <v>457</v>
      </c>
      <c r="L1161" s="103">
        <v>26</v>
      </c>
      <c r="M1161" s="121"/>
      <c r="N1161" s="130"/>
    </row>
    <row r="1162" spans="1:14" hidden="1" x14ac:dyDescent="0.25">
      <c r="A1162" s="117" t="s">
        <v>2505</v>
      </c>
      <c r="B1162" s="2" t="s">
        <v>166</v>
      </c>
      <c r="C1162" s="2" t="e">
        <v>#NAME?</v>
      </c>
      <c r="D1162" s="2" t="s">
        <v>1</v>
      </c>
      <c r="E1162" s="118">
        <v>0</v>
      </c>
      <c r="F1162" s="119">
        <v>4480</v>
      </c>
      <c r="G1162" s="119">
        <v>0</v>
      </c>
      <c r="H1162" s="122">
        <v>4480</v>
      </c>
      <c r="I1162" s="120">
        <f t="shared" si="19"/>
        <v>4480</v>
      </c>
      <c r="J1162" s="104" t="s">
        <v>454</v>
      </c>
      <c r="K1162" s="104" t="s">
        <v>501</v>
      </c>
      <c r="L1162" s="103">
        <v>26</v>
      </c>
      <c r="M1162" s="121"/>
      <c r="N1162" s="130"/>
    </row>
    <row r="1163" spans="1:14" hidden="1" x14ac:dyDescent="0.25">
      <c r="A1163" s="117" t="s">
        <v>2506</v>
      </c>
      <c r="B1163" s="2" t="s">
        <v>18</v>
      </c>
      <c r="C1163" s="2" t="e">
        <v>#NAME?</v>
      </c>
      <c r="D1163" s="2" t="s">
        <v>1</v>
      </c>
      <c r="E1163" s="118">
        <v>0</v>
      </c>
      <c r="F1163" s="119">
        <v>1887367.5</v>
      </c>
      <c r="G1163" s="119">
        <v>238687.5</v>
      </c>
      <c r="H1163" s="122">
        <v>1648680</v>
      </c>
      <c r="I1163" s="120">
        <f t="shared" si="19"/>
        <v>1648680</v>
      </c>
      <c r="J1163" s="104" t="s">
        <v>454</v>
      </c>
      <c r="K1163" s="104" t="s">
        <v>461</v>
      </c>
      <c r="L1163" s="103">
        <v>26</v>
      </c>
      <c r="M1163" s="121"/>
      <c r="N1163" s="130"/>
    </row>
    <row r="1164" spans="1:14" hidden="1" x14ac:dyDescent="0.25">
      <c r="A1164" s="117" t="s">
        <v>2507</v>
      </c>
      <c r="B1164" s="2" t="s">
        <v>143</v>
      </c>
      <c r="C1164" s="2" t="e">
        <v>#NAME?</v>
      </c>
      <c r="D1164" s="2" t="s">
        <v>1</v>
      </c>
      <c r="E1164" s="118">
        <v>0</v>
      </c>
      <c r="F1164" s="119">
        <v>5120380</v>
      </c>
      <c r="G1164" s="119">
        <v>140806</v>
      </c>
      <c r="H1164" s="122">
        <v>4979574</v>
      </c>
      <c r="I1164" s="120">
        <f t="shared" ref="I1164:I1183" si="21">IF(D1164="dr",H1164,-H1164)</f>
        <v>4979574</v>
      </c>
      <c r="J1164" s="104" t="s">
        <v>454</v>
      </c>
      <c r="K1164" s="104" t="s">
        <v>560</v>
      </c>
      <c r="L1164" s="103">
        <v>24</v>
      </c>
      <c r="M1164" s="121"/>
      <c r="N1164" s="130"/>
    </row>
    <row r="1165" spans="1:14" hidden="1" x14ac:dyDescent="0.25">
      <c r="A1165" s="117" t="s">
        <v>2508</v>
      </c>
      <c r="B1165" s="2" t="s">
        <v>115</v>
      </c>
      <c r="C1165" s="2" t="e">
        <v>#NAME?</v>
      </c>
      <c r="D1165" s="2" t="s">
        <v>1</v>
      </c>
      <c r="E1165" s="118">
        <v>0</v>
      </c>
      <c r="F1165" s="119">
        <v>355366</v>
      </c>
      <c r="G1165" s="119">
        <v>693</v>
      </c>
      <c r="H1165" s="122">
        <v>354673</v>
      </c>
      <c r="I1165" s="120">
        <f t="shared" si="21"/>
        <v>354673</v>
      </c>
      <c r="J1165" s="104" t="s">
        <v>454</v>
      </c>
      <c r="K1165" s="104" t="s">
        <v>531</v>
      </c>
      <c r="L1165" s="103">
        <v>26</v>
      </c>
      <c r="M1165" s="121"/>
      <c r="N1165" s="130"/>
    </row>
    <row r="1166" spans="1:14" hidden="1" x14ac:dyDescent="0.25">
      <c r="A1166" s="117" t="s">
        <v>2509</v>
      </c>
      <c r="B1166" s="2" t="s">
        <v>116</v>
      </c>
      <c r="C1166" s="2" t="e">
        <v>#NAME?</v>
      </c>
      <c r="D1166" s="2" t="s">
        <v>1</v>
      </c>
      <c r="E1166" s="118">
        <v>0</v>
      </c>
      <c r="F1166" s="119">
        <v>6871505</v>
      </c>
      <c r="G1166" s="119">
        <v>74911</v>
      </c>
      <c r="H1166" s="122">
        <v>6796594</v>
      </c>
      <c r="I1166" s="120">
        <f t="shared" si="21"/>
        <v>6796594</v>
      </c>
      <c r="J1166" s="104" t="s">
        <v>454</v>
      </c>
      <c r="K1166" s="104" t="s">
        <v>532</v>
      </c>
      <c r="L1166" s="103">
        <v>26</v>
      </c>
      <c r="M1166" s="121"/>
      <c r="N1166" s="130"/>
    </row>
    <row r="1167" spans="1:14" hidden="1" x14ac:dyDescent="0.25">
      <c r="A1167" s="117" t="s">
        <v>2510</v>
      </c>
      <c r="B1167" s="2" t="s">
        <v>117</v>
      </c>
      <c r="C1167" s="2" t="e">
        <v>#NAME?</v>
      </c>
      <c r="D1167" s="2" t="s">
        <v>1</v>
      </c>
      <c r="E1167" s="118">
        <v>0</v>
      </c>
      <c r="F1167" s="119">
        <v>45987</v>
      </c>
      <c r="G1167" s="119">
        <v>0</v>
      </c>
      <c r="H1167" s="122">
        <v>45987</v>
      </c>
      <c r="I1167" s="120">
        <f t="shared" si="21"/>
        <v>45987</v>
      </c>
      <c r="J1167" s="104" t="s">
        <v>454</v>
      </c>
      <c r="K1167" s="104" t="s">
        <v>532</v>
      </c>
      <c r="L1167" s="103">
        <v>26</v>
      </c>
      <c r="M1167" s="121"/>
      <c r="N1167" s="130"/>
    </row>
    <row r="1168" spans="1:14" hidden="1" x14ac:dyDescent="0.25">
      <c r="A1168" s="117" t="s">
        <v>2511</v>
      </c>
      <c r="B1168" s="2" t="s">
        <v>118</v>
      </c>
      <c r="C1168" s="2" t="e">
        <v>#NAME?</v>
      </c>
      <c r="D1168" s="2" t="s">
        <v>1</v>
      </c>
      <c r="E1168" s="118">
        <v>0</v>
      </c>
      <c r="F1168" s="119">
        <v>528903</v>
      </c>
      <c r="G1168" s="119">
        <v>0</v>
      </c>
      <c r="H1168" s="122">
        <v>528903</v>
      </c>
      <c r="I1168" s="120">
        <f t="shared" si="21"/>
        <v>528903</v>
      </c>
      <c r="J1168" s="104" t="s">
        <v>454</v>
      </c>
      <c r="K1168" s="104" t="s">
        <v>532</v>
      </c>
      <c r="L1168" s="103">
        <v>26</v>
      </c>
      <c r="M1168" s="121"/>
      <c r="N1168" s="130"/>
    </row>
    <row r="1169" spans="1:14" hidden="1" x14ac:dyDescent="0.25">
      <c r="A1169" s="117" t="s">
        <v>2512</v>
      </c>
      <c r="B1169" s="2" t="s">
        <v>171</v>
      </c>
      <c r="C1169" s="2" t="e">
        <v>#NAME?</v>
      </c>
      <c r="D1169" s="2" t="s">
        <v>1</v>
      </c>
      <c r="E1169" s="118">
        <v>0</v>
      </c>
      <c r="F1169" s="119">
        <v>334280</v>
      </c>
      <c r="G1169" s="119">
        <v>0</v>
      </c>
      <c r="H1169" s="122">
        <v>334280</v>
      </c>
      <c r="I1169" s="120">
        <f t="shared" si="21"/>
        <v>334280</v>
      </c>
      <c r="J1169" s="104" t="s">
        <v>454</v>
      </c>
      <c r="K1169" s="104" t="s">
        <v>457</v>
      </c>
      <c r="L1169" s="103">
        <v>26</v>
      </c>
      <c r="M1169" s="121"/>
      <c r="N1169" s="130"/>
    </row>
    <row r="1170" spans="1:14" hidden="1" x14ac:dyDescent="0.25">
      <c r="A1170" s="117" t="s">
        <v>2513</v>
      </c>
      <c r="B1170" s="2" t="s">
        <v>119</v>
      </c>
      <c r="C1170" s="2" t="e">
        <v>#NAME?</v>
      </c>
      <c r="D1170" s="2" t="s">
        <v>1</v>
      </c>
      <c r="E1170" s="118">
        <v>0</v>
      </c>
      <c r="F1170" s="119">
        <v>46319</v>
      </c>
      <c r="G1170" s="119">
        <v>0</v>
      </c>
      <c r="H1170" s="122">
        <v>46319</v>
      </c>
      <c r="I1170" s="120">
        <f t="shared" si="21"/>
        <v>46319</v>
      </c>
      <c r="J1170" s="104" t="s">
        <v>454</v>
      </c>
      <c r="K1170" s="104" t="s">
        <v>533</v>
      </c>
      <c r="L1170" s="103">
        <v>26</v>
      </c>
      <c r="M1170" s="121"/>
      <c r="N1170" s="130"/>
    </row>
    <row r="1171" spans="1:14" hidden="1" x14ac:dyDescent="0.25">
      <c r="A1171" s="117" t="s">
        <v>2514</v>
      </c>
      <c r="B1171" s="2" t="s">
        <v>120</v>
      </c>
      <c r="C1171" s="2" t="e">
        <v>#NAME?</v>
      </c>
      <c r="D1171" s="2" t="s">
        <v>1</v>
      </c>
      <c r="E1171" s="118">
        <v>0</v>
      </c>
      <c r="F1171" s="119">
        <v>4643919</v>
      </c>
      <c r="G1171" s="119">
        <v>651148</v>
      </c>
      <c r="H1171" s="122">
        <v>3992771</v>
      </c>
      <c r="I1171" s="120">
        <f t="shared" si="21"/>
        <v>3992771</v>
      </c>
      <c r="J1171" s="104" t="s">
        <v>454</v>
      </c>
      <c r="K1171" s="104" t="s">
        <v>532</v>
      </c>
      <c r="L1171" s="103">
        <v>26</v>
      </c>
      <c r="M1171" s="121"/>
      <c r="N1171" s="130"/>
    </row>
    <row r="1172" spans="1:14" hidden="1" x14ac:dyDescent="0.25">
      <c r="A1172" s="117" t="s">
        <v>2515</v>
      </c>
      <c r="B1172" s="2" t="s">
        <v>121</v>
      </c>
      <c r="C1172" s="2" t="e">
        <v>#NAME?</v>
      </c>
      <c r="D1172" s="2" t="s">
        <v>1</v>
      </c>
      <c r="E1172" s="118">
        <v>0</v>
      </c>
      <c r="F1172" s="119">
        <v>1534380</v>
      </c>
      <c r="G1172" s="119">
        <v>17915</v>
      </c>
      <c r="H1172" s="122">
        <v>1516465</v>
      </c>
      <c r="I1172" s="120">
        <f t="shared" si="21"/>
        <v>1516465</v>
      </c>
      <c r="J1172" s="104" t="s">
        <v>454</v>
      </c>
      <c r="K1172" s="104" t="s">
        <v>534</v>
      </c>
      <c r="L1172" s="103">
        <v>26</v>
      </c>
      <c r="M1172" s="121"/>
      <c r="N1172" s="130"/>
    </row>
    <row r="1173" spans="1:14" hidden="1" x14ac:dyDescent="0.25">
      <c r="A1173" s="117" t="s">
        <v>2516</v>
      </c>
      <c r="B1173" s="2" t="s">
        <v>167</v>
      </c>
      <c r="C1173" s="2" t="e">
        <v>#NAME?</v>
      </c>
      <c r="D1173" s="2" t="s">
        <v>1</v>
      </c>
      <c r="E1173" s="118">
        <v>0</v>
      </c>
      <c r="F1173" s="119">
        <v>26432</v>
      </c>
      <c r="G1173" s="119">
        <v>0</v>
      </c>
      <c r="H1173" s="122">
        <v>26432</v>
      </c>
      <c r="I1173" s="120">
        <f t="shared" si="21"/>
        <v>26432</v>
      </c>
      <c r="J1173" s="104" t="s">
        <v>454</v>
      </c>
      <c r="K1173" s="104" t="s">
        <v>536</v>
      </c>
      <c r="L1173" s="103">
        <v>25</v>
      </c>
      <c r="M1173" s="121"/>
      <c r="N1173" s="130"/>
    </row>
    <row r="1174" spans="1:14" hidden="1" x14ac:dyDescent="0.25">
      <c r="A1174" s="117" t="s">
        <v>2517</v>
      </c>
      <c r="B1174" s="2" t="s">
        <v>122</v>
      </c>
      <c r="C1174" s="2" t="e">
        <v>#NAME?</v>
      </c>
      <c r="D1174" s="2" t="s">
        <v>1</v>
      </c>
      <c r="E1174" s="118">
        <v>0</v>
      </c>
      <c r="F1174" s="119">
        <v>1234580</v>
      </c>
      <c r="G1174" s="119">
        <v>12898</v>
      </c>
      <c r="H1174" s="122">
        <v>1221682</v>
      </c>
      <c r="I1174" s="120">
        <f t="shared" si="21"/>
        <v>1221682</v>
      </c>
      <c r="J1174" s="104" t="s">
        <v>454</v>
      </c>
      <c r="K1174" s="104" t="s">
        <v>535</v>
      </c>
      <c r="L1174" s="103">
        <v>25</v>
      </c>
      <c r="M1174" s="121"/>
      <c r="N1174" s="130"/>
    </row>
    <row r="1175" spans="1:14" hidden="1" x14ac:dyDescent="0.25">
      <c r="A1175" s="117" t="s">
        <v>2518</v>
      </c>
      <c r="B1175" s="2" t="s">
        <v>123</v>
      </c>
      <c r="C1175" s="2" t="e">
        <v>#NAME?</v>
      </c>
      <c r="D1175" s="2" t="s">
        <v>1</v>
      </c>
      <c r="E1175" s="118">
        <v>0</v>
      </c>
      <c r="F1175" s="119">
        <v>238778</v>
      </c>
      <c r="G1175" s="119">
        <v>852</v>
      </c>
      <c r="H1175" s="122">
        <v>237926</v>
      </c>
      <c r="I1175" s="120">
        <f t="shared" si="21"/>
        <v>237926</v>
      </c>
      <c r="J1175" s="104" t="s">
        <v>454</v>
      </c>
      <c r="K1175" s="104" t="s">
        <v>535</v>
      </c>
      <c r="L1175" s="103">
        <v>25</v>
      </c>
      <c r="M1175" s="121"/>
      <c r="N1175" s="130"/>
    </row>
    <row r="1176" spans="1:14" hidden="1" x14ac:dyDescent="0.25">
      <c r="A1176" s="117" t="s">
        <v>2519</v>
      </c>
      <c r="B1176" s="2" t="s">
        <v>125</v>
      </c>
      <c r="C1176" s="2" t="e">
        <v>#NAME?</v>
      </c>
      <c r="D1176" s="2" t="s">
        <v>1</v>
      </c>
      <c r="E1176" s="118">
        <v>0</v>
      </c>
      <c r="F1176" s="119">
        <v>3271426</v>
      </c>
      <c r="G1176" s="119">
        <v>0</v>
      </c>
      <c r="H1176" s="122">
        <v>3271426</v>
      </c>
      <c r="I1176" s="120">
        <f t="shared" si="21"/>
        <v>3271426</v>
      </c>
      <c r="J1176" s="104" t="s">
        <v>454</v>
      </c>
      <c r="K1176" s="104" t="s">
        <v>538</v>
      </c>
      <c r="L1176" s="103">
        <v>25</v>
      </c>
      <c r="M1176" s="121"/>
      <c r="N1176" s="130"/>
    </row>
    <row r="1177" spans="1:14" hidden="1" x14ac:dyDescent="0.25">
      <c r="A1177" s="117" t="s">
        <v>2520</v>
      </c>
      <c r="B1177" s="2" t="s">
        <v>126</v>
      </c>
      <c r="C1177" s="2" t="e">
        <v>#NAME?</v>
      </c>
      <c r="D1177" s="2" t="s">
        <v>1</v>
      </c>
      <c r="E1177" s="118">
        <v>0</v>
      </c>
      <c r="F1177" s="119">
        <v>36656981</v>
      </c>
      <c r="G1177" s="119">
        <v>354000</v>
      </c>
      <c r="H1177" s="122">
        <v>36302981</v>
      </c>
      <c r="I1177" s="120">
        <f t="shared" si="21"/>
        <v>36302981</v>
      </c>
      <c r="J1177" s="104" t="s">
        <v>454</v>
      </c>
      <c r="K1177" s="104" t="s">
        <v>538</v>
      </c>
      <c r="L1177" s="103">
        <v>25</v>
      </c>
      <c r="M1177" s="121"/>
      <c r="N1177" s="130"/>
    </row>
    <row r="1178" spans="1:14" hidden="1" x14ac:dyDescent="0.25">
      <c r="A1178" s="117" t="s">
        <v>2521</v>
      </c>
      <c r="B1178" s="2" t="s">
        <v>156</v>
      </c>
      <c r="C1178" s="2" t="e">
        <v>#NAME?</v>
      </c>
      <c r="D1178" s="2" t="s">
        <v>1</v>
      </c>
      <c r="E1178" s="118">
        <v>0</v>
      </c>
      <c r="F1178" s="119">
        <v>87188</v>
      </c>
      <c r="G1178" s="119">
        <v>0</v>
      </c>
      <c r="H1178" s="122">
        <v>87188</v>
      </c>
      <c r="I1178" s="120">
        <f t="shared" si="21"/>
        <v>87188</v>
      </c>
      <c r="J1178" s="104" t="s">
        <v>454</v>
      </c>
      <c r="K1178" s="104" t="s">
        <v>538</v>
      </c>
      <c r="L1178" s="103">
        <v>25</v>
      </c>
      <c r="M1178" s="121"/>
      <c r="N1178" s="130"/>
    </row>
    <row r="1179" spans="1:14" hidden="1" x14ac:dyDescent="0.25">
      <c r="A1179" s="117" t="s">
        <v>2522</v>
      </c>
      <c r="B1179" s="2" t="s">
        <v>191</v>
      </c>
      <c r="C1179" s="2" t="e">
        <v>#NAME?</v>
      </c>
      <c r="D1179" s="2" t="s">
        <v>1</v>
      </c>
      <c r="E1179" s="118">
        <v>0</v>
      </c>
      <c r="F1179" s="119">
        <v>498316</v>
      </c>
      <c r="G1179" s="119">
        <v>1</v>
      </c>
      <c r="H1179" s="122">
        <v>498315</v>
      </c>
      <c r="I1179" s="120">
        <f t="shared" si="21"/>
        <v>498315</v>
      </c>
      <c r="J1179" s="104" t="s">
        <v>454</v>
      </c>
      <c r="K1179" s="104" t="s">
        <v>501</v>
      </c>
      <c r="L1179" s="103">
        <v>26</v>
      </c>
      <c r="M1179" s="121"/>
      <c r="N1179" s="130"/>
    </row>
    <row r="1180" spans="1:14" hidden="1" x14ac:dyDescent="0.25">
      <c r="A1180" s="117" t="s">
        <v>2523</v>
      </c>
      <c r="B1180" s="2" t="s">
        <v>127</v>
      </c>
      <c r="C1180" s="2" t="e">
        <v>#NAME?</v>
      </c>
      <c r="D1180" s="2" t="s">
        <v>1</v>
      </c>
      <c r="E1180" s="118">
        <v>0</v>
      </c>
      <c r="F1180" s="119">
        <v>1855835</v>
      </c>
      <c r="G1180" s="119">
        <f>179067+1445</f>
        <v>180512</v>
      </c>
      <c r="H1180" s="122">
        <f>(E1180+F1180)-G1180</f>
        <v>1675323</v>
      </c>
      <c r="I1180" s="120">
        <f t="shared" si="21"/>
        <v>1675323</v>
      </c>
      <c r="J1180" s="104" t="s">
        <v>454</v>
      </c>
      <c r="K1180" s="104" t="s">
        <v>539</v>
      </c>
      <c r="L1180" s="103">
        <v>25</v>
      </c>
      <c r="M1180" s="121"/>
      <c r="N1180" s="130"/>
    </row>
    <row r="1181" spans="1:14" s="116" customFormat="1" ht="30" x14ac:dyDescent="0.25">
      <c r="A1181" s="162" t="s">
        <v>2524</v>
      </c>
      <c r="B1181" s="163" t="s">
        <v>128</v>
      </c>
      <c r="C1181" s="163" t="e">
        <v>#NAME?</v>
      </c>
      <c r="D1181" s="163" t="s">
        <v>1</v>
      </c>
      <c r="E1181" s="164">
        <v>0</v>
      </c>
      <c r="F1181" s="165">
        <v>1400368</v>
      </c>
      <c r="G1181" s="165">
        <v>0</v>
      </c>
      <c r="H1181" s="166">
        <v>1400368</v>
      </c>
      <c r="I1181" s="167">
        <f t="shared" si="21"/>
        <v>1400368</v>
      </c>
      <c r="J1181" s="168" t="s">
        <v>454</v>
      </c>
      <c r="K1181" s="168" t="s">
        <v>540</v>
      </c>
      <c r="L1181" s="116">
        <v>25</v>
      </c>
      <c r="M1181" s="169" t="s">
        <v>2531</v>
      </c>
      <c r="N1181" s="170"/>
    </row>
    <row r="1182" spans="1:14" hidden="1" x14ac:dyDescent="0.25">
      <c r="A1182" s="117" t="s">
        <v>2525</v>
      </c>
      <c r="B1182" s="2" t="s">
        <v>124</v>
      </c>
      <c r="C1182" s="2" t="e">
        <v>#NAME?</v>
      </c>
      <c r="D1182" s="2" t="s">
        <v>1</v>
      </c>
      <c r="E1182" s="118">
        <v>0</v>
      </c>
      <c r="F1182" s="119">
        <v>873329</v>
      </c>
      <c r="G1182" s="119">
        <v>0</v>
      </c>
      <c r="H1182" s="122">
        <v>873329</v>
      </c>
      <c r="I1182" s="120">
        <f t="shared" si="21"/>
        <v>873329</v>
      </c>
      <c r="J1182" s="104" t="s">
        <v>454</v>
      </c>
      <c r="K1182" s="104" t="s">
        <v>537</v>
      </c>
      <c r="L1182" s="103">
        <v>25</v>
      </c>
      <c r="M1182" s="121"/>
      <c r="N1182" s="130"/>
    </row>
    <row r="1183" spans="1:14" ht="32.25" hidden="1" x14ac:dyDescent="0.4">
      <c r="A1183" s="142">
        <v>1</v>
      </c>
      <c r="B1183" s="109" t="s">
        <v>2526</v>
      </c>
      <c r="C1183" s="109"/>
      <c r="D1183" s="109" t="s">
        <v>1</v>
      </c>
      <c r="E1183" s="143">
        <v>816821288.11000013</v>
      </c>
      <c r="F1183" s="143">
        <v>0</v>
      </c>
      <c r="G1183" s="143">
        <v>0</v>
      </c>
      <c r="H1183" s="143">
        <v>816821288.11000013</v>
      </c>
      <c r="I1183" s="120">
        <f t="shared" si="21"/>
        <v>816821288.11000013</v>
      </c>
      <c r="J1183" s="104" t="s">
        <v>2527</v>
      </c>
      <c r="M1183" s="121" t="e">
        <v>#VALUE!</v>
      </c>
      <c r="N1183" s="130" t="e">
        <f t="shared" ref="N1183:N1184" si="22">H1183-M1183</f>
        <v>#VALUE!</v>
      </c>
    </row>
    <row r="1184" spans="1:14" ht="17.25" hidden="1" x14ac:dyDescent="0.4">
      <c r="A1184" s="142"/>
      <c r="B1184" s="109"/>
      <c r="C1184" s="109"/>
      <c r="D1184" s="109"/>
      <c r="E1184" s="143"/>
      <c r="F1184" s="143"/>
      <c r="G1184" s="143"/>
      <c r="H1184" s="143"/>
      <c r="I1184" s="120"/>
      <c r="M1184" s="121" t="e">
        <v>#VALUE!</v>
      </c>
      <c r="N1184" s="130" t="e">
        <f t="shared" si="22"/>
        <v>#VALUE!</v>
      </c>
    </row>
    <row r="1185" spans="1:9" ht="17.25" hidden="1" x14ac:dyDescent="0.4">
      <c r="A1185" s="108" t="s">
        <v>2528</v>
      </c>
      <c r="B1185" s="109" t="s">
        <v>2529</v>
      </c>
      <c r="C1185" s="109"/>
      <c r="D1185" s="109" t="s">
        <v>2528</v>
      </c>
      <c r="E1185" s="143">
        <v>3927266523.48</v>
      </c>
      <c r="F1185" s="143">
        <v>5714992694.3800011</v>
      </c>
      <c r="G1185" s="143">
        <v>5714992694.3800001</v>
      </c>
      <c r="H1185" s="143" t="s">
        <v>2530</v>
      </c>
      <c r="I1185" s="120">
        <f>+SUBTOTAL(9,I8:I1183)</f>
        <v>348831715</v>
      </c>
    </row>
    <row r="1187" spans="1:9" x14ac:dyDescent="0.25">
      <c r="H1187" s="144"/>
      <c r="I1187" s="144"/>
    </row>
    <row r="1188" spans="1:9" x14ac:dyDescent="0.25">
      <c r="I1188" s="145"/>
    </row>
    <row r="1189" spans="1:9" x14ac:dyDescent="0.25">
      <c r="I1189" s="145"/>
    </row>
    <row r="1190" spans="1:9" x14ac:dyDescent="0.25">
      <c r="I1190" s="145"/>
    </row>
    <row r="1192" spans="1:9" x14ac:dyDescent="0.25">
      <c r="I1192" s="144"/>
    </row>
    <row r="1194" spans="1:9" x14ac:dyDescent="0.25">
      <c r="I1194" s="144"/>
    </row>
  </sheetData>
  <autoFilter ref="A7:N1185" xr:uid="{81E18BC8-860C-465E-884B-E4E9ED75FB55}">
    <filterColumn colId="12">
      <filters>
        <filter val="Expenditure per employe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Sheet4</vt:lpstr>
      <vt:lpstr>Grouping PNL 21-22</vt:lpstr>
      <vt:lpstr>INCOME &amp; EXP</vt:lpstr>
      <vt:lpstr>Overall Trial 22-23R</vt:lpstr>
      <vt:lpstr>'INCOME &amp; EXP'!Print_Area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Deeapak Kumar</cp:lastModifiedBy>
  <cp:lastPrinted>2023-01-02T15:47:43Z</cp:lastPrinted>
  <dcterms:created xsi:type="dcterms:W3CDTF">2021-11-16T06:04:19Z</dcterms:created>
  <dcterms:modified xsi:type="dcterms:W3CDTF">2024-10-17T09:32:28Z</dcterms:modified>
</cp:coreProperties>
</file>